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sfgov1.sharepoint.com/sites/COIT-Internal/Shared Documents/COIT/FY 2022-23/2023-4-20/"/>
    </mc:Choice>
  </mc:AlternateContent>
  <xr:revisionPtr revIDLastSave="0" documentId="8_{D5D5DCCC-669B-48EB-9F65-682D24452F45}" xr6:coauthVersionLast="47" xr6:coauthVersionMax="47" xr10:uidLastSave="{00000000-0000-0000-0000-000000000000}"/>
  <bookViews>
    <workbookView xWindow="-28920" yWindow="-1815" windowWidth="29040" windowHeight="17640" xr2:uid="{A1670E9B-4D1C-453C-A814-A167E363B521}"/>
  </bookViews>
  <sheets>
    <sheet name="Funding Recommendations" sheetId="2" r:id="rId1"/>
  </sheets>
  <externalReferences>
    <externalReference r:id="rId2"/>
  </externalReferences>
  <definedNames>
    <definedName name="_xlnm._FilterDatabase" localSheetId="0" hidden="1">'Funding Recommendations'!$A$4:$Z$87</definedName>
    <definedName name="AppendixE">'[1]Appendix E, Forecast _FINAL_JJ'!$C$3:$G$86</definedName>
    <definedName name="DT_Feedback">'[1]DT Feedback'!$C$4:$X$86</definedName>
    <definedName name="_xlnm.Print_Titles" localSheetId="0">'Funding Recommendations'!$2:$4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2" l="1"/>
  <c r="X7" i="2" l="1"/>
  <c r="L42" i="2"/>
  <c r="X63" i="2"/>
  <c r="W63" i="2"/>
  <c r="P63" i="2"/>
  <c r="L63" i="2"/>
  <c r="K63" i="2"/>
  <c r="X82" i="2"/>
  <c r="W82" i="2"/>
  <c r="P82" i="2"/>
  <c r="O82" i="2"/>
  <c r="L82" i="2"/>
  <c r="K82" i="2"/>
  <c r="X87" i="2"/>
  <c r="W87" i="2"/>
  <c r="P87" i="2"/>
  <c r="O87" i="2"/>
  <c r="L87" i="2"/>
  <c r="K87" i="2"/>
  <c r="X86" i="2"/>
  <c r="W86" i="2"/>
  <c r="P86" i="2"/>
  <c r="O86" i="2"/>
  <c r="L86" i="2"/>
  <c r="K86" i="2"/>
  <c r="X85" i="2"/>
  <c r="W85" i="2"/>
  <c r="P85" i="2"/>
  <c r="O85" i="2"/>
  <c r="L85" i="2"/>
  <c r="K85" i="2"/>
  <c r="X84" i="2"/>
  <c r="W84" i="2"/>
  <c r="P84" i="2"/>
  <c r="O84" i="2"/>
  <c r="L84" i="2"/>
  <c r="K84" i="2"/>
  <c r="X83" i="2"/>
  <c r="W83" i="2"/>
  <c r="P83" i="2"/>
  <c r="O83" i="2"/>
  <c r="L83" i="2"/>
  <c r="K83" i="2"/>
  <c r="X81" i="2"/>
  <c r="W81" i="2"/>
  <c r="P81" i="2"/>
  <c r="O81" i="2"/>
  <c r="L81" i="2"/>
  <c r="K81" i="2"/>
  <c r="X80" i="2"/>
  <c r="W80" i="2"/>
  <c r="P80" i="2"/>
  <c r="O80" i="2"/>
  <c r="L80" i="2"/>
  <c r="K80" i="2"/>
  <c r="X79" i="2"/>
  <c r="W79" i="2"/>
  <c r="P79" i="2"/>
  <c r="O79" i="2"/>
  <c r="L79" i="2"/>
  <c r="K79" i="2"/>
  <c r="X78" i="2"/>
  <c r="W78" i="2"/>
  <c r="P78" i="2"/>
  <c r="O78" i="2"/>
  <c r="L78" i="2"/>
  <c r="K78" i="2"/>
  <c r="X77" i="2"/>
  <c r="W77" i="2"/>
  <c r="P77" i="2"/>
  <c r="O77" i="2"/>
  <c r="L77" i="2"/>
  <c r="K77" i="2"/>
  <c r="X76" i="2"/>
  <c r="W76" i="2"/>
  <c r="P76" i="2"/>
  <c r="O76" i="2"/>
  <c r="L76" i="2"/>
  <c r="K76" i="2"/>
  <c r="N75" i="2"/>
  <c r="P75" i="2" s="1"/>
  <c r="M75" i="2"/>
  <c r="J75" i="2"/>
  <c r="L75" i="2" s="1"/>
  <c r="I75" i="2"/>
  <c r="X74" i="2"/>
  <c r="W74" i="2"/>
  <c r="P74" i="2"/>
  <c r="O74" i="2"/>
  <c r="L74" i="2"/>
  <c r="K74" i="2"/>
  <c r="X73" i="2"/>
  <c r="W73" i="2"/>
  <c r="P73" i="2"/>
  <c r="O73" i="2"/>
  <c r="L73" i="2"/>
  <c r="K73" i="2"/>
  <c r="X72" i="2"/>
  <c r="W72" i="2"/>
  <c r="P72" i="2"/>
  <c r="O72" i="2"/>
  <c r="L72" i="2"/>
  <c r="K72" i="2"/>
  <c r="X71" i="2"/>
  <c r="W71" i="2"/>
  <c r="P71" i="2"/>
  <c r="O71" i="2"/>
  <c r="L71" i="2"/>
  <c r="K71" i="2"/>
  <c r="X70" i="2"/>
  <c r="W70" i="2"/>
  <c r="P70" i="2"/>
  <c r="O70" i="2"/>
  <c r="L70" i="2"/>
  <c r="K70" i="2"/>
  <c r="X69" i="2"/>
  <c r="W69" i="2"/>
  <c r="P69" i="2"/>
  <c r="O69" i="2"/>
  <c r="L69" i="2"/>
  <c r="K69" i="2"/>
  <c r="X68" i="2"/>
  <c r="W68" i="2"/>
  <c r="P68" i="2"/>
  <c r="O68" i="2"/>
  <c r="L68" i="2"/>
  <c r="K68" i="2"/>
  <c r="X67" i="2"/>
  <c r="W67" i="2"/>
  <c r="P67" i="2"/>
  <c r="O67" i="2"/>
  <c r="L67" i="2"/>
  <c r="K67" i="2"/>
  <c r="X66" i="2"/>
  <c r="W66" i="2"/>
  <c r="P66" i="2"/>
  <c r="O66" i="2"/>
  <c r="L66" i="2"/>
  <c r="K66" i="2"/>
  <c r="X65" i="2"/>
  <c r="W65" i="2"/>
  <c r="P65" i="2"/>
  <c r="O65" i="2"/>
  <c r="L65" i="2"/>
  <c r="K65" i="2"/>
  <c r="X64" i="2"/>
  <c r="W64" i="2"/>
  <c r="P64" i="2"/>
  <c r="O64" i="2"/>
  <c r="L64" i="2"/>
  <c r="K64" i="2"/>
  <c r="X62" i="2"/>
  <c r="W62" i="2"/>
  <c r="P62" i="2"/>
  <c r="L62" i="2"/>
  <c r="K62" i="2"/>
  <c r="X61" i="2"/>
  <c r="W61" i="2"/>
  <c r="P61" i="2"/>
  <c r="L61" i="2"/>
  <c r="K61" i="2"/>
  <c r="X60" i="2"/>
  <c r="W60" i="2"/>
  <c r="P60" i="2"/>
  <c r="L60" i="2"/>
  <c r="K60" i="2"/>
  <c r="X59" i="2"/>
  <c r="W59" i="2"/>
  <c r="P59" i="2"/>
  <c r="L59" i="2"/>
  <c r="K59" i="2"/>
  <c r="X58" i="2"/>
  <c r="W58" i="2"/>
  <c r="P58" i="2"/>
  <c r="L58" i="2"/>
  <c r="K58" i="2"/>
  <c r="X57" i="2"/>
  <c r="W57" i="2"/>
  <c r="P57" i="2"/>
  <c r="L57" i="2"/>
  <c r="K57" i="2"/>
  <c r="X56" i="2"/>
  <c r="W56" i="2"/>
  <c r="P56" i="2"/>
  <c r="O56" i="2"/>
  <c r="L56" i="2"/>
  <c r="K56" i="2"/>
  <c r="X55" i="2"/>
  <c r="W55" i="2"/>
  <c r="P55" i="2"/>
  <c r="O55" i="2"/>
  <c r="L55" i="2"/>
  <c r="K55" i="2"/>
  <c r="W54" i="2"/>
  <c r="P54" i="2"/>
  <c r="O54" i="2"/>
  <c r="K54" i="2"/>
  <c r="J54" i="2"/>
  <c r="L54" i="2" s="1"/>
  <c r="W53" i="2"/>
  <c r="P53" i="2"/>
  <c r="O53" i="2"/>
  <c r="K53" i="2"/>
  <c r="J53" i="2"/>
  <c r="L53" i="2" s="1"/>
  <c r="W52" i="2"/>
  <c r="R52" i="2"/>
  <c r="R88" i="2" s="1"/>
  <c r="N52" i="2"/>
  <c r="L52" i="2"/>
  <c r="K52" i="2"/>
  <c r="W51" i="2"/>
  <c r="P51" i="2"/>
  <c r="O51" i="2"/>
  <c r="K51" i="2"/>
  <c r="J51" i="2"/>
  <c r="X50" i="2"/>
  <c r="W50" i="2"/>
  <c r="P50" i="2"/>
  <c r="L50" i="2"/>
  <c r="K50" i="2"/>
  <c r="X49" i="2"/>
  <c r="W49" i="2"/>
  <c r="P49" i="2"/>
  <c r="O49" i="2"/>
  <c r="L49" i="2"/>
  <c r="K49" i="2"/>
  <c r="X48" i="2"/>
  <c r="W48" i="2"/>
  <c r="P48" i="2"/>
  <c r="L48" i="2"/>
  <c r="K48" i="2"/>
  <c r="X47" i="2"/>
  <c r="W47" i="2"/>
  <c r="P47" i="2"/>
  <c r="L47" i="2"/>
  <c r="K47" i="2"/>
  <c r="X46" i="2"/>
  <c r="W46" i="2"/>
  <c r="P46" i="2"/>
  <c r="O46" i="2"/>
  <c r="L46" i="2"/>
  <c r="K46" i="2"/>
  <c r="X45" i="2"/>
  <c r="W45" i="2"/>
  <c r="P45" i="2"/>
  <c r="O45" i="2"/>
  <c r="L45" i="2"/>
  <c r="K45" i="2"/>
  <c r="X44" i="2"/>
  <c r="W44" i="2"/>
  <c r="P44" i="2"/>
  <c r="O44" i="2"/>
  <c r="L44" i="2"/>
  <c r="K44" i="2"/>
  <c r="X43" i="2"/>
  <c r="W43" i="2"/>
  <c r="P43" i="2"/>
  <c r="O43" i="2"/>
  <c r="L43" i="2"/>
  <c r="K43" i="2"/>
  <c r="X42" i="2"/>
  <c r="W42" i="2"/>
  <c r="P42" i="2"/>
  <c r="O42" i="2"/>
  <c r="K42" i="2"/>
  <c r="X41" i="2"/>
  <c r="W41" i="2"/>
  <c r="P41" i="2"/>
  <c r="O41" i="2"/>
  <c r="L41" i="2"/>
  <c r="K41" i="2"/>
  <c r="X40" i="2"/>
  <c r="W40" i="2"/>
  <c r="P40" i="2"/>
  <c r="L40" i="2"/>
  <c r="K40" i="2"/>
  <c r="X39" i="2"/>
  <c r="W39" i="2"/>
  <c r="P39" i="2"/>
  <c r="O39" i="2"/>
  <c r="L39" i="2"/>
  <c r="K39" i="2"/>
  <c r="X38" i="2"/>
  <c r="W38" i="2"/>
  <c r="P38" i="2"/>
  <c r="L38" i="2"/>
  <c r="K38" i="2"/>
  <c r="X37" i="2"/>
  <c r="W37" i="2"/>
  <c r="P37" i="2"/>
  <c r="O37" i="2"/>
  <c r="L37" i="2"/>
  <c r="K37" i="2"/>
  <c r="X36" i="2"/>
  <c r="W36" i="2"/>
  <c r="P36" i="2"/>
  <c r="O36" i="2"/>
  <c r="L36" i="2"/>
  <c r="K36" i="2"/>
  <c r="X35" i="2"/>
  <c r="W35" i="2"/>
  <c r="P35" i="2"/>
  <c r="O35" i="2"/>
  <c r="L35" i="2"/>
  <c r="K35" i="2"/>
  <c r="X34" i="2"/>
  <c r="W34" i="2"/>
  <c r="P34" i="2"/>
  <c r="O34" i="2"/>
  <c r="L34" i="2"/>
  <c r="K34" i="2"/>
  <c r="X33" i="2"/>
  <c r="W33" i="2"/>
  <c r="P33" i="2"/>
  <c r="O33" i="2"/>
  <c r="L33" i="2"/>
  <c r="K33" i="2"/>
  <c r="X32" i="2"/>
  <c r="W32" i="2"/>
  <c r="P32" i="2"/>
  <c r="O32" i="2"/>
  <c r="L32" i="2"/>
  <c r="K32" i="2"/>
  <c r="X31" i="2"/>
  <c r="W31" i="2"/>
  <c r="P31" i="2"/>
  <c r="O31" i="2"/>
  <c r="L31" i="2"/>
  <c r="K31" i="2"/>
  <c r="X30" i="2"/>
  <c r="W30" i="2"/>
  <c r="P30" i="2"/>
  <c r="L30" i="2"/>
  <c r="K30" i="2"/>
  <c r="X29" i="2"/>
  <c r="W29" i="2"/>
  <c r="P29" i="2"/>
  <c r="L29" i="2"/>
  <c r="K29" i="2"/>
  <c r="X28" i="2"/>
  <c r="W28" i="2"/>
  <c r="P28" i="2"/>
  <c r="L28" i="2"/>
  <c r="K28" i="2"/>
  <c r="X27" i="2"/>
  <c r="W27" i="2"/>
  <c r="P27" i="2"/>
  <c r="L27" i="2"/>
  <c r="K27" i="2"/>
  <c r="X26" i="2"/>
  <c r="W26" i="2"/>
  <c r="P26" i="2"/>
  <c r="L26" i="2"/>
  <c r="K26" i="2"/>
  <c r="X25" i="2"/>
  <c r="W25" i="2"/>
  <c r="P25" i="2"/>
  <c r="L25" i="2"/>
  <c r="K25" i="2"/>
  <c r="X24" i="2"/>
  <c r="W24" i="2"/>
  <c r="P24" i="2"/>
  <c r="L24" i="2"/>
  <c r="K24" i="2"/>
  <c r="X23" i="2"/>
  <c r="W23" i="2"/>
  <c r="P23" i="2"/>
  <c r="L23" i="2"/>
  <c r="K23" i="2"/>
  <c r="X22" i="2"/>
  <c r="W22" i="2"/>
  <c r="P22" i="2"/>
  <c r="L22" i="2"/>
  <c r="K22" i="2"/>
  <c r="X21" i="2"/>
  <c r="W21" i="2"/>
  <c r="P21" i="2"/>
  <c r="L21" i="2"/>
  <c r="K21" i="2"/>
  <c r="X20" i="2"/>
  <c r="W20" i="2"/>
  <c r="P20" i="2"/>
  <c r="L20" i="2"/>
  <c r="K20" i="2"/>
  <c r="X19" i="2"/>
  <c r="W19" i="2"/>
  <c r="P19" i="2"/>
  <c r="L19" i="2"/>
  <c r="K19" i="2"/>
  <c r="X18" i="2"/>
  <c r="W18" i="2"/>
  <c r="P18" i="2"/>
  <c r="L18" i="2"/>
  <c r="K18" i="2"/>
  <c r="X17" i="2"/>
  <c r="W17" i="2"/>
  <c r="P17" i="2"/>
  <c r="L17" i="2"/>
  <c r="K17" i="2"/>
  <c r="X16" i="2"/>
  <c r="W16" i="2"/>
  <c r="P16" i="2"/>
  <c r="L16" i="2"/>
  <c r="K16" i="2"/>
  <c r="X15" i="2"/>
  <c r="W15" i="2"/>
  <c r="P15" i="2"/>
  <c r="L15" i="2"/>
  <c r="K15" i="2"/>
  <c r="X14" i="2"/>
  <c r="W14" i="2"/>
  <c r="P14" i="2"/>
  <c r="O14" i="2"/>
  <c r="L14" i="2"/>
  <c r="K14" i="2"/>
  <c r="X13" i="2"/>
  <c r="W13" i="2"/>
  <c r="P13" i="2"/>
  <c r="O13" i="2"/>
  <c r="L13" i="2"/>
  <c r="K13" i="2"/>
  <c r="X12" i="2"/>
  <c r="P12" i="2"/>
  <c r="O12" i="2"/>
  <c r="M12" i="2"/>
  <c r="L12" i="2"/>
  <c r="K12" i="2"/>
  <c r="I12" i="2"/>
  <c r="I88" i="2" s="1"/>
  <c r="X11" i="2"/>
  <c r="W11" i="2"/>
  <c r="P11" i="2"/>
  <c r="L11" i="2"/>
  <c r="K11" i="2"/>
  <c r="X10" i="2"/>
  <c r="W10" i="2"/>
  <c r="P10" i="2"/>
  <c r="O10" i="2"/>
  <c r="L10" i="2"/>
  <c r="K10" i="2"/>
  <c r="X9" i="2"/>
  <c r="W9" i="2"/>
  <c r="P9" i="2"/>
  <c r="O9" i="2"/>
  <c r="L9" i="2"/>
  <c r="K9" i="2"/>
  <c r="X8" i="2"/>
  <c r="W8" i="2"/>
  <c r="P8" i="2"/>
  <c r="O8" i="2"/>
  <c r="L8" i="2"/>
  <c r="K8" i="2"/>
  <c r="W7" i="2"/>
  <c r="P7" i="2"/>
  <c r="X6" i="2"/>
  <c r="W6" i="2"/>
  <c r="P6" i="2"/>
  <c r="O6" i="2"/>
  <c r="L6" i="2"/>
  <c r="K6" i="2"/>
  <c r="X5" i="2"/>
  <c r="W5" i="2"/>
  <c r="P5" i="2"/>
  <c r="L5" i="2"/>
  <c r="V88" i="2"/>
  <c r="U88" i="2"/>
  <c r="T88" i="2"/>
  <c r="S88" i="2"/>
  <c r="Q88" i="2"/>
  <c r="W75" i="2" l="1"/>
  <c r="P88" i="2"/>
  <c r="L7" i="2"/>
  <c r="M88" i="2"/>
  <c r="J88" i="2"/>
  <c r="X52" i="2"/>
  <c r="W12" i="2"/>
  <c r="X75" i="2"/>
  <c r="X53" i="2"/>
  <c r="N88" i="2"/>
  <c r="L51" i="2"/>
  <c r="X54" i="2"/>
  <c r="K75" i="2"/>
  <c r="K88" i="2" s="1"/>
  <c r="X51" i="2"/>
  <c r="O75" i="2"/>
  <c r="O88" i="2" s="1"/>
  <c r="W88" i="2" l="1"/>
  <c r="L88" i="2"/>
  <c r="X88" i="2"/>
</calcChain>
</file>

<file path=xl/sharedStrings.xml><?xml version="1.0" encoding="utf-8"?>
<sst xmlns="http://schemas.openxmlformats.org/spreadsheetml/2006/main" count="671" uniqueCount="274">
  <si>
    <t>Department</t>
  </si>
  <si>
    <t>Project Title</t>
  </si>
  <si>
    <t>Project Objective</t>
  </si>
  <si>
    <t>ICT Strategic Goal</t>
  </si>
  <si>
    <t>Theme</t>
  </si>
  <si>
    <t>Projected Cost</t>
  </si>
  <si>
    <t>GF Request</t>
  </si>
  <si>
    <t>Total 5-Yr Projected Cost</t>
  </si>
  <si>
    <t>Total 5-Yr GF Request</t>
  </si>
  <si>
    <t>Airport</t>
  </si>
  <si>
    <t>SFO CyberDefense</t>
  </si>
  <si>
    <t xml:space="preserve">The Airport must take corrective action to address several critical and high-risk vulnerabilities identified by a Controller’s City Services Auditor (CSA) cyber-security assessment.  This effort focuses on integration of cyber defense and network operations. </t>
  </si>
  <si>
    <t>IT Infrastructure You Can Trust</t>
  </si>
  <si>
    <t>Risk Management: Cybersecurity &amp; Business Continuity</t>
  </si>
  <si>
    <t>N/A - No request</t>
  </si>
  <si>
    <t>Asian Art Museum</t>
  </si>
  <si>
    <t>Camera Server Upgrade</t>
  </si>
  <si>
    <t xml:space="preserve">Requesting funds to replace old camera storage servers. </t>
  </si>
  <si>
    <t>High</t>
  </si>
  <si>
    <t>Network and Server Upgrade</t>
  </si>
  <si>
    <t>Increase resiliency and up time for our security and life safety systems. Reduce risk of downtime and increase availability of services to patrons and staff.</t>
  </si>
  <si>
    <t>Infrastructure: Network &amp; Data Centers</t>
  </si>
  <si>
    <t>Wifi Upgrade</t>
  </si>
  <si>
    <t>Replace outdated wifi access points.</t>
  </si>
  <si>
    <t>Assessor-Recorder</t>
  </si>
  <si>
    <t>Property Assessment and Tax Systems Replacement</t>
  </si>
  <si>
    <t xml:space="preserve">The project is a multi-phase joint endeavor between the Office of the Assessor-Recorder (ASR), the Treasurer &amp; Tax Collector (TTX), and Office of the Controller (CON) to secure and modernize the City’s property tax functions by replacing legacy systems that enable the assessment and collection of approximately $3.9 billion in annual tax revenues. </t>
  </si>
  <si>
    <t>City Operations that are Efficient &amp; Cost-Effective</t>
  </si>
  <si>
    <t>Low</t>
  </si>
  <si>
    <t>Board of Supervisors</t>
  </si>
  <si>
    <t xml:space="preserve">Legislative Management System </t>
  </si>
  <si>
    <t xml:space="preserve">The objective of this project is to deploy a state-of-the-art legislative management system by FY 2023-24.
</t>
  </si>
  <si>
    <t>Online and Accessible City Services Residents Can Use</t>
  </si>
  <si>
    <t>Business Specific</t>
  </si>
  <si>
    <t>Child Support Services</t>
  </si>
  <si>
    <t>Server Room Relocation</t>
  </si>
  <si>
    <t>The objective of the project is to realize the second phase of the department's consolidation plan to reduce its footprint at its main office location, thereby reducing rent and lease costs.</t>
  </si>
  <si>
    <t>City Administrator</t>
  </si>
  <si>
    <t>[ADM-Digital Services] Support for Digital Security &amp; Translation</t>
  </si>
  <si>
    <t>Secure web hosting until sites are moved to secure City infrastructure in FY25, as well as human translation on the growing SF.gov site, as required for essential information by the Digital Accessibility and Inclusion Standard.</t>
  </si>
  <si>
    <t>Residential Digital Services</t>
  </si>
  <si>
    <t>[ADM-Real Estate 1] City Hall Assistive Listening System Replacement - ADA Requirement</t>
  </si>
  <si>
    <t>A working Assistive Listening is an ADA requirement for City Hall Hearing Rooms.</t>
  </si>
  <si>
    <t>[ADM-Real Estate 2] City Hall Hearing Room Audio System Upgrade</t>
  </si>
  <si>
    <t>City Hall Hearing Room audio system upgrade.</t>
  </si>
  <si>
    <t>Controller</t>
  </si>
  <si>
    <t>Banking Services</t>
  </si>
  <si>
    <t>City recently transitioned to a new bank and must test and improve functionality with the new bank.</t>
  </si>
  <si>
    <t>GASB 87 Lease Accounting SW</t>
  </si>
  <si>
    <t>The Governmental Accounting Standards Board (GASB) is the latest lease accounting and financial reporting standard established. The purpose of this project is to implement state of the art SW.</t>
  </si>
  <si>
    <t>Multiple Business Units</t>
  </si>
  <si>
    <t>The purpose of this project is to add multiple business units to the city's financial system to improve system performance.</t>
  </si>
  <si>
    <t>Citywide Adoption &amp; Business Process Standardization</t>
  </si>
  <si>
    <t>Increase adoption and departmental standardization for SF Procurement.</t>
  </si>
  <si>
    <t>Document management</t>
  </si>
  <si>
    <t>The project purpose is to identify and improve the management of documents, forms, etc., within the system for internal and external stakeholders.</t>
  </si>
  <si>
    <t>Implementation of a ServiceDesk Chatbot</t>
  </si>
  <si>
    <t>Deploy a chatbot to help respond to end user questions.</t>
  </si>
  <si>
    <t>Staff Collaborative Tools - Data Analysis / Data Sharing</t>
  </si>
  <si>
    <t>Organizational Transformation</t>
  </si>
  <si>
    <t>Division wide initiative to review current practices, identify practices that could be improved and implement proposals to improve systems' performance and end user experience.</t>
  </si>
  <si>
    <t>PeopleSoft Upgrade Projects</t>
  </si>
  <si>
    <t>PeopleSoft System needs to be updated regularly to provide latest images, patching, etc…</t>
  </si>
  <si>
    <t>Prior Pay Period Adjustment</t>
  </si>
  <si>
    <t>Improve system functionality to improve processing of prior pay period adjustments.</t>
  </si>
  <si>
    <t>Public Integrity</t>
  </si>
  <si>
    <t>This is to improve compliance with city's procurement policies.</t>
  </si>
  <si>
    <t>Customer &amp; Case Management</t>
  </si>
  <si>
    <t>Service Desk &amp; Software Development LifeCycle tool</t>
  </si>
  <si>
    <t>Provide greater services to users of the Department's Supplier Support Team.</t>
  </si>
  <si>
    <t>SF Budget System Post Go Live Enhancements</t>
  </si>
  <si>
    <t>Enhance the Department SF's Budget System</t>
  </si>
  <si>
    <t>SF Employee Self-Service Portal Enhancements</t>
  </si>
  <si>
    <t>Provide greater functionality to end users of the Employee Portal</t>
  </si>
  <si>
    <t>Supplier &amp; Customer Contract Equity</t>
  </si>
  <si>
    <t>Improve equity functionality for procurement</t>
  </si>
  <si>
    <t>Supplier Contract Management Enhancements</t>
  </si>
  <si>
    <t>Improve System Functionality for end users.</t>
  </si>
  <si>
    <t>Supplier Equity and other SF City Partner Portal Enhancements</t>
  </si>
  <si>
    <t>Provide greater equity functionality in the City's Supplier Portal</t>
  </si>
  <si>
    <t>District Attorney</t>
  </si>
  <si>
    <t>Digital Accessibility and Inclusion Project</t>
  </si>
  <si>
    <t>Meet the COIT requirements for DAIS for city websites.</t>
  </si>
  <si>
    <t>Disaster Recovery Project</t>
  </si>
  <si>
    <t>Implement a disaster recovery (DR) solution to support DAT's mission critical applications.</t>
  </si>
  <si>
    <t>Electronic Media Discovery Project</t>
  </si>
  <si>
    <t xml:space="preserve">The objective of this project is to implement a centralized solution that would allow for the electronic discovery of case materials (i.e., body worn camera video, 3rd party video, jail calls and audio files) to defense counsel. </t>
  </si>
  <si>
    <t>Lower departmental priority</t>
  </si>
  <si>
    <t>Electronic Subpoena Project</t>
  </si>
  <si>
    <t>The objective of this project is to implement an electronic subpoena solution that provides notification and updates of subpoenas in real-time, by sending subpoena information to officer issued cell phones.</t>
  </si>
  <si>
    <t>Mayoral Priority. ICT goal alignment</t>
  </si>
  <si>
    <t>eProsecutor Phase II Project</t>
  </si>
  <si>
    <t>The objective of this project is to implement system enhancements to the Departments case management system.</t>
  </si>
  <si>
    <t>Emergency Management</t>
  </si>
  <si>
    <t>Access Control Badging System Replacement NEW</t>
  </si>
  <si>
    <t>DEM needs to replace their Building Access Control and Badge Reading system to maintain security and access control for the citywide 911 center, emergency operations center and citywide data center.</t>
  </si>
  <si>
    <t>Critical to citywide operations; Strong ICT goal alignment</t>
  </si>
  <si>
    <t xml:space="preserve">Computer Aided Dispatch Replacement </t>
  </si>
  <si>
    <t>To plan for, to develop the budget and scope of work for, and to replace the City’s Computer Aided Dispatch (CAD) System, including mobile CAD units for the City’s first responders and SFMTA parking enforcement.</t>
  </si>
  <si>
    <t>Major IT Project</t>
  </si>
  <si>
    <t>HSOC Street Crisis Pilot Project with SimTech</t>
  </si>
  <si>
    <t xml:space="preserve">This project pilots the Show The Way mobile application to strengthen communication and connections between street response teams in the field and expedites information sharing needed to reduce duplication of and increase efficiency of services when multiple teams interact with the same people/clients in the street. </t>
  </si>
  <si>
    <t>Perimeter and Building Video Security System Replacement</t>
  </si>
  <si>
    <t>Update the video camera security system around the perimeter of the facility and throughout the building and data center, and installs new
cameras on the interior of the building for better oversight of critical areas including generator and power distribution rooms, the
Citywide Data Center and the Telecommunications Room.</t>
  </si>
  <si>
    <t>Phone recording and Logger for E911 phone system</t>
  </si>
  <si>
    <t>Upgrade the E911 phone recorder and logger as the current version will no longer be supported at the end of 2023</t>
  </si>
  <si>
    <t xml:space="preserve">Public Safety Radio Replacement Project </t>
  </si>
  <si>
    <t>This project is upgrading the Citywide 800 MHz Emergency Radio Communications System used throughout San Francisco by the City’s public safety and public service agencies.</t>
  </si>
  <si>
    <t>Fine Arts Museums</t>
  </si>
  <si>
    <t>Surveillance Security Systems Technology Upgrade</t>
  </si>
  <si>
    <t xml:space="preserve">The project replaces obsolete and inadequate surveillance and security technology in the de Young and Legion of Honor museums. </t>
  </si>
  <si>
    <t>Surveillance Technology Expansion</t>
  </si>
  <si>
    <t xml:space="preserve">Expand our surveillance capabilities in the Legion of Honor. </t>
  </si>
  <si>
    <t>Human Resources</t>
  </si>
  <si>
    <t>Disaster Service Worker Management System</t>
  </si>
  <si>
    <t>Improve the City's ability to recruit, deploy, and track Disaster Service Workers (DSWs) in the next emergency.</t>
  </si>
  <si>
    <t>Employee Access to their City (Intranet/Employee Portal)</t>
  </si>
  <si>
    <t>This project will facilitate company-wide communication, increase employee productivity, and improve team collaboration by helping employees find information and provide organizational clarity.</t>
  </si>
  <si>
    <t>Citywide impact; Strong ICT goal alignment</t>
  </si>
  <si>
    <t>HR Modernization: Electronic Onboarding and e-Personnel Files</t>
  </si>
  <si>
    <t>Employee onboarding tool and implementing technology integrations where applicable. The second phase will improve the candidate experience by streamlining the application process, thus shortening the time-to-hire and increase accessibility to city employment.</t>
  </si>
  <si>
    <t>Human Services Agency</t>
  </si>
  <si>
    <t>CalSAWS Lobby Kiosks</t>
  </si>
  <si>
    <t>Purchase and install self service kiosks into HSA client lobbies for the new State Automated Welfare System (SAWS) scheduled to go live in October 2023.</t>
  </si>
  <si>
    <t>Laptop Refresh</t>
  </si>
  <si>
    <t>Refreshing laptop and desktops on a 3 year refresh cycle</t>
  </si>
  <si>
    <t>Juvenile Probation</t>
  </si>
  <si>
    <t>JUV VoIP Project</t>
  </si>
  <si>
    <t>Telecommunication system update for the Juvenile Probation Department will provide reliable telephone access to staff and the public. Facilities remediation is required to prepare the electrical, physical wiring, and HVAC climate control to house the network equipment.</t>
  </si>
  <si>
    <t>Mayor</t>
  </si>
  <si>
    <t>DAHLIA San Francisco Housing Portal</t>
  </si>
  <si>
    <t>Simplify the process of finding and applying for affordable housing in San Francisco by providing accessible online tools. Enhance efficiency and security of running affordable housing programs.</t>
  </si>
  <si>
    <t>Police</t>
  </si>
  <si>
    <t>HRMS PeopleSoft to Oracle Cloud</t>
  </si>
  <si>
    <t>Replace the SFPD's legacy HRMS PeopleSoft system that is at end-of-life, expensive to maintain and operate.</t>
  </si>
  <si>
    <t>NIBRS-Compliant RMS</t>
  </si>
  <si>
    <t xml:space="preserve">The objective of the NIBRS-compliant RMS Project is to transition the entry and reporting of Incident Reports and Arrests in CDW to a COTS (Commercial off the Shelf) vendor RMS (Records Management System) that meets the FBI mandate of National Incident-Based Reporting System (NIBRS). </t>
  </si>
  <si>
    <t>Permits and Carrying Concealed Weapons System</t>
  </si>
  <si>
    <t>The objective of this Project is to implement an electronic solution to replace a paper-based manual process of processing and issuing permits, including for carrying concealed weapons, which will save substantial from application to issuing permits for both San Francisco residents and SFPD. San Francisco residents will be able to apply on-line and pay electronically for permits with the new system.</t>
  </si>
  <si>
    <t>Recruitment Tool</t>
  </si>
  <si>
    <t>The objective of this Backgrounds Project is to replace a slow, paper-driven process of tracking pre-employment background investigation that is required for any applicant looking to join the San Francisco Police Department.</t>
  </si>
  <si>
    <t>Police Accountability</t>
  </si>
  <si>
    <t>Digitization Project</t>
  </si>
  <si>
    <t>Digitize all paper case documents and analog media files that we have and upload to a document managing software. Also, store all mixed media in climate-controlled vault to prevent degradation when exposed to fluctuating temperature and humidity over time.</t>
  </si>
  <si>
    <t>Joint DPA and SFPD Case Tracking</t>
  </si>
  <si>
    <t xml:space="preserve">Create a new application for case management  that will allow DPA and SFPD to track all cases and officers’ discipline jointly. </t>
  </si>
  <si>
    <t>Public Health</t>
  </si>
  <si>
    <t>Electronic Health Record (Epic) Implementation Wave 3 &amp; 4</t>
  </si>
  <si>
    <t>Implement Epic EHR to additional programs and improve delivery of services through deploying product upgrades</t>
  </si>
  <si>
    <t>Public Utilities Commission</t>
  </si>
  <si>
    <t>Customer Service Bureau (CSB) Support Technology</t>
  </si>
  <si>
    <t xml:space="preserve">Transform the Customer Service experience at the SFPUC by modernizing technology and enabling the optimization of business processes to align with current and future Customer Service needs and bring increased operational effectiveness.
</t>
  </si>
  <si>
    <t>Improve the Customer Service Experience</t>
  </si>
  <si>
    <t>Cyber Security</t>
  </si>
  <si>
    <t>Continue to build upon our existing Cyber Security investments through capability maturity to ensure consistent Cyber Security protections enterprise-wide; while leveraging a Risk-based approach to focus Cyber Security efforts.</t>
  </si>
  <si>
    <t>Prepare and Protect City Systems</t>
  </si>
  <si>
    <t>Data Maturity Initiative</t>
  </si>
  <si>
    <t xml:space="preserve">Increase awareness, understanding and availability of data throughout the organization to support strategic decision making.  Develop baseline understanding of existing data sources and reporting functionality, define business priorities and requirements, identify resources, level-of-effort and road map, develop governance structure to support &amp; maintain technology associated with making more data available for decision making.  Identify, select, implement, train and support users on new and existing technologies. 
</t>
  </si>
  <si>
    <t>Make City Operations More Efficient and Effective</t>
  </si>
  <si>
    <t xml:space="preserve">Develop SFPUC Human Resources Services (HRS) &amp;  ServiceNow (or similar) system </t>
  </si>
  <si>
    <t>Develop SFPUC Human Resources Services (HRS) process/technology strategy, implementation of the resulting HRS analysis systems. Implementation of ServiceNow (or similar) system for employee lifecycle, payroll, labor and employee relations</t>
  </si>
  <si>
    <t>Resource Management</t>
  </si>
  <si>
    <t>Recreation and Parks</t>
  </si>
  <si>
    <t>Migrate legacy HR system (PFS) to modern application</t>
  </si>
  <si>
    <t xml:space="preserve">Replace legacy system that manages Personnel, Payroll, Training and other functionalities with a modern application. </t>
  </si>
  <si>
    <t>Sheriff</t>
  </si>
  <si>
    <t>Analog Phones Migration to VoIP</t>
  </si>
  <si>
    <t>To help the Sheriff migrate from the old PBX analog phones system to the new City VoIP system.</t>
  </si>
  <si>
    <t>Low departmental priority/limited department capacity</t>
  </si>
  <si>
    <t>Broadband and Network Upgrade</t>
  </si>
  <si>
    <t>Support the current and future Sheriff programs delivered through streaming and internet services.</t>
  </si>
  <si>
    <t>Citrix and Horizon VMWare Platform Upgrade</t>
  </si>
  <si>
    <t>Meet compliance and improve jail operations and services delivery.</t>
  </si>
  <si>
    <t>CLETS Interface Resiliency</t>
  </si>
  <si>
    <t>Interface to the California Law Enforcement Telecommunications System that provide access to other law enforcement agencies databases</t>
  </si>
  <si>
    <t>Communicaton and Alerting Sys for Deputies</t>
  </si>
  <si>
    <t>Enhance secure communication for Sheriff command staff and his deputies</t>
  </si>
  <si>
    <t>County Jail Fiber Redundancy</t>
  </si>
  <si>
    <t>Support county jail operations and improve network resiliency.</t>
  </si>
  <si>
    <t>Current JMS Migration Support</t>
  </si>
  <si>
    <t>Support the Sheriff in transitioning the department to the new JMS.</t>
  </si>
  <si>
    <t>Digital and Forensic Evidence System</t>
  </si>
  <si>
    <t>Improve evidence handling and forensics management for cases and or court appearances.</t>
  </si>
  <si>
    <t>Learning Management System</t>
  </si>
  <si>
    <t>Deliver training and educational needs to personnel to serve its clients and improve community engagement.</t>
  </si>
  <si>
    <t>Litigation Hold and Court Document System</t>
  </si>
  <si>
    <t>Improve sheriff legal processes for tracking caseloads, litigation hold, court documents management and eDiscovery</t>
  </si>
  <si>
    <t xml:space="preserve">Meet City Wide Cybersecurity Compliance </t>
  </si>
  <si>
    <t>Meet city ordinances for departments cybersecurity compliance</t>
  </si>
  <si>
    <t>New Jail Management System</t>
  </si>
  <si>
    <t>Improve data processes vital in developing policies that better utilize resources and improve public safety</t>
  </si>
  <si>
    <t>Paperless Documents Management</t>
  </si>
  <si>
    <t>Improve record retention and public interactions</t>
  </si>
  <si>
    <t>Records Management System</t>
  </si>
  <si>
    <t>Meet the law enforcement agency new FBI reporting mandates.
Improve patrol, field and dispatch records management and incident reporting.</t>
  </si>
  <si>
    <t>Sheriff -JUSTIS Migration to City Govt. Cloud</t>
  </si>
  <si>
    <t>Migrate the Sheriffs City JUSTIS infrastructure vital to data sharing, policy and reporting to the City govt. cloud.</t>
  </si>
  <si>
    <t>Sheriff Public Facing Mobile App</t>
  </si>
  <si>
    <t>Deliver the department services to the community through the Sheriff mobile application.</t>
  </si>
  <si>
    <t>Support In-Custody Visitation Programs</t>
  </si>
  <si>
    <t>Improve the delivery of programs and community services for religious, family and legal visits for in-custody persons.</t>
  </si>
  <si>
    <t>Support SFSO Digital Strategic Plan</t>
  </si>
  <si>
    <t>Improve the department technology based on audit recommendations from the City controller's office.</t>
  </si>
  <si>
    <t>Technology</t>
  </si>
  <si>
    <t>Cloud Center of Excellence</t>
  </si>
  <si>
    <t xml:space="preserve">Transitioning to cloud platforms to support growing department needs of modern services for their business systems. </t>
  </si>
  <si>
    <t>Data Center Resiliency</t>
  </si>
  <si>
    <t>Create redundancy in the City Data Center to ensure that there is continuity of network access, authentication, remote access, and provide a framework for more rapid recoverability of CCSF business applications.</t>
  </si>
  <si>
    <t>JUSTIS Data Center of Excellence</t>
  </si>
  <si>
    <t>Establish the Data Center of Excellence (DCOE)-- Operating Model and Governance and Reporting and Analytics. To support the DCOE, the JUSTIS infrastructure will continue to be modernized with relational databases and data lake.</t>
  </si>
  <si>
    <t>Telecom and LAN Modernization</t>
  </si>
  <si>
    <t>Replacing the legacy Avaya Telecom systems with modern Voice Over IP (VoIP).</t>
  </si>
  <si>
    <t>Treasurer-Tax Collector</t>
  </si>
  <si>
    <t>Empty Homes Tax</t>
  </si>
  <si>
    <t>Implement Empty Homes Tax, which was passed by the votes in November 2022</t>
  </si>
  <si>
    <t>Sheriff Accountability</t>
  </si>
  <si>
    <t>Deputy Case Portal</t>
  </si>
  <si>
    <t>Develop a web portal that allows Sheriff Deputies to look up the status of their cases and review past case findings.</t>
  </si>
  <si>
    <t>Rent Arbitration Board</t>
  </si>
  <si>
    <t>Rent Board Modernization</t>
  </si>
  <si>
    <t xml:space="preserve">Bring the Rent Board’s daily operations to a new and modern workflow which will benefit both internal and external stakeholders. </t>
  </si>
  <si>
    <t xml:space="preserve">No funding recommended. </t>
  </si>
  <si>
    <t>Suggested Scenario Funded</t>
  </si>
  <si>
    <t xml:space="preserve">Not critical to citywide or dept operations. Not typical for COIT to fund this sort of one-off dept equipment request with no citywide impact. </t>
  </si>
  <si>
    <t>Critical to citywide operations, strong alignment with ICT goals</t>
  </si>
  <si>
    <t>Lower departmental priority/limited department capacity</t>
  </si>
  <si>
    <t>Lower departmental priority, not fully scoped</t>
  </si>
  <si>
    <t>Critical to citywide operations, strong alignment with ICT goals and Mayoral priority</t>
  </si>
  <si>
    <t>Not typical for COIT to fund this sort of one-off dept equipment request with no citywide impact.</t>
  </si>
  <si>
    <t>Citywide impact; Strong ICT goal and Mayoral priority alignment</t>
  </si>
  <si>
    <t>High - partial funding</t>
  </si>
  <si>
    <t>No funding recommended.</t>
  </si>
  <si>
    <t>Not critical to dept operations or citywide operations. Limited department capacity.</t>
  </si>
  <si>
    <t xml:space="preserve">Not typical for COIT to fund this sort of one-off dept equipment request with no citywide impact (this is an equpment request for telephones) </t>
  </si>
  <si>
    <t>Funded under DT's VOIP project</t>
  </si>
  <si>
    <t>Limited department capacity. Funding similar work under HR modernization that could benefit the Department.</t>
  </si>
  <si>
    <t xml:space="preserve">Position requests seem operational rather than project-specific. Department may have existing funds that can be allocated toward this work. Alignment with ICT goals. Suggest funding initial contract costs in the high-scenario. </t>
  </si>
  <si>
    <t>Not critical to citywide operations. Department may have existing funds that can be allocated toward this work.</t>
  </si>
  <si>
    <t>Strong alignment with ICT goals</t>
  </si>
  <si>
    <t>Strong ICT goal alignment, critical to dept operations</t>
  </si>
  <si>
    <t>Not critical to dept operations. No citywide impact.</t>
  </si>
  <si>
    <t>Total Projected Cost</t>
  </si>
  <si>
    <t>Approve project.</t>
  </si>
  <si>
    <t>Proposed Recommendation</t>
  </si>
  <si>
    <t>Digitization &amp; Document / Records Management</t>
  </si>
  <si>
    <t>Priority/critical for dept, though not typical for COIT to fund this sort of single dept facilities/equipment upgrade.</t>
  </si>
  <si>
    <t>Approve project. Recommend coordination between DT, PUC, and DHR on platform procurement and build.</t>
  </si>
  <si>
    <t>Grand Totals:</t>
  </si>
  <si>
    <t>FY23-24 
COIT Recommended Allocation</t>
  </si>
  <si>
    <t>Low Scenario GF Allocation</t>
  </si>
  <si>
    <t>High Scenario GF Allocation</t>
  </si>
  <si>
    <t>General Fund (GF)  Request</t>
  </si>
  <si>
    <t>Approve project. Recommend coordination between SHF &amp; POL on platform procurement and build.</t>
  </si>
  <si>
    <t>Approve project. Suggest review of record retention policy and consider use of existing platform contract.</t>
  </si>
  <si>
    <t>Approve project. Recommend coordination between DT, DHR, and Rec Park on procurement of platform and build.</t>
  </si>
  <si>
    <t xml:space="preserve">Approve project. Recommend use of DT enterprise agreement. </t>
  </si>
  <si>
    <t>Citywide impact, strong alignment with ICT goals</t>
  </si>
  <si>
    <t xml:space="preserve">Citywide impact. Alignment with ICT goal of accessibility. Though given this is more of a facilities upgrade, not typical for COIT to fund. </t>
  </si>
  <si>
    <t>Citywide impact; Strong ICT goal alignment; Lower department priority</t>
  </si>
  <si>
    <t>Strong ICT goal alignment (an extension of DT's VOIP Major IT project), critical to dept operations</t>
  </si>
  <si>
    <t xml:space="preserve">Not critical to citywide operations. Limited department capacity given concurrently running projects. </t>
  </si>
  <si>
    <t>5,000,000 
(budgeted, but not from COIT allocation)</t>
  </si>
  <si>
    <t xml:space="preserve">Approve project. Recommend coordinating with DHR on procurment of platform and build given ongoing HR Modernization project. </t>
  </si>
  <si>
    <t>Additional Notes on Funding Recommendations</t>
  </si>
  <si>
    <t>Committee on Information Technology - April 20th, 2023 Meeting</t>
  </si>
  <si>
    <t>FY 2023-24 Proposed Budget</t>
  </si>
  <si>
    <t>FY 2024-25 Proposed Budget</t>
  </si>
  <si>
    <t xml:space="preserve">FY 2023-25 COIT Budget &amp; Performance Subcommittee Recommendations </t>
  </si>
  <si>
    <t>FY 2022-23 
Funding Received</t>
  </si>
  <si>
    <t>FY 2022-24 Budget</t>
  </si>
  <si>
    <t>FY 2025-26 Forecast</t>
  </si>
  <si>
    <t>FY 2026-27 Forecast</t>
  </si>
  <si>
    <t>FY 2027-28 Forecast</t>
  </si>
  <si>
    <t>5-Year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</si>
</sst>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sz val="16"/>
      <color theme="1"/>
      <name val="Calibri"/>
      <family val="2"/>
      <scheme val="minor"/>
    </font>
    <font>
      <b/>
      <sz val="18"/>
      <color theme="1"/>
      <name val="Calibri"/>
      <family val="2"/>
      <scheme val="minor"/>
    </font>
    <font>
      <b/>
      <sz val="16"/>
      <name val="Calibri"/>
      <family val="2"/>
      <scheme val="minor"/>
    </font>
    <font>
      <b/>
      <sz val="16"/>
      <color theme="0"/>
      <name val="Calibri"/>
      <family val="2"/>
      <scheme val="minor"/>
    </font>
    <font>
      <b/>
      <sz val="16"/>
      <color theme="1"/>
      <name val="Calibri"/>
      <family val="2"/>
      <scheme val="minor"/>
    </font>
    <font>
      <sz val="22"/>
      <color theme="1"/>
      <name val="Calibri"/>
      <family val="2"/>
      <scheme val="minor"/>
    </font>
    <font>
      <b/>
      <sz val="24"/>
      <color theme="1"/>
      <name val="Calibri"/>
      <family val="2"/>
      <scheme val="minor"/>
    </font>
    <font>
      <sz val="14"/>
      <color theme="1"/>
      <name val="Calibri"/>
      <family val="2"/>
      <scheme val="minor"/>
    </font>
    <font>
      <sz val="16"/>
      <color rgb="FF000000"/>
      <name val="Calibri"/>
      <family val="2"/>
      <scheme val="minor"/>
    </font>
    <font>
      <b/>
      <sz val="20"/>
      <color theme="1"/>
      <name val="Calibri"/>
      <family val="2"/>
      <scheme val="minor"/>
    </font>
    <font>
      <sz val="20"/>
      <color theme="1"/>
      <name val="Calibri"/>
      <family val="2"/>
      <scheme val="minor"/>
    </font>
  </fonts>
  <fills count="11">
    <fill>
      <patternFill patternType="none"/>
    </fill>
    <fill>
      <patternFill patternType="gray125"/>
    </fill>
    <fill>
      <patternFill patternType="solid">
        <fgColor theme="0" tint="-0.2499465926084170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s>
  <borders count="2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2" fillId="0" borderId="0" xfId="0" applyFont="1"/>
    <xf numFmtId="0" fontId="2" fillId="0" borderId="0" xfId="0" applyFont="1" applyAlignment="1">
      <alignment wrapText="1"/>
    </xf>
    <xf numFmtId="0" fontId="0" fillId="0" borderId="0" xfId="0" applyAlignment="1">
      <alignment wrapText="1"/>
    </xf>
    <xf numFmtId="0" fontId="3" fillId="0" borderId="0" xfId="0" applyFont="1" applyAlignment="1">
      <alignment horizontal="right" vertical="center" wrapText="1"/>
    </xf>
    <xf numFmtId="0" fontId="5" fillId="6" borderId="1" xfId="0" applyFont="1" applyFill="1" applyBorder="1" applyAlignment="1">
      <alignment horizontal="center" vertical="center" wrapText="1"/>
    </xf>
    <xf numFmtId="164" fontId="2" fillId="0" borderId="4" xfId="1" applyNumberFormat="1" applyFont="1" applyBorder="1" applyAlignment="1">
      <alignment vertical="top"/>
    </xf>
    <xf numFmtId="164" fontId="2" fillId="3" borderId="2" xfId="1" applyNumberFormat="1" applyFont="1" applyFill="1" applyBorder="1" applyAlignment="1">
      <alignment vertical="top"/>
    </xf>
    <xf numFmtId="164" fontId="2" fillId="4" borderId="2" xfId="1" applyNumberFormat="1" applyFont="1" applyFill="1" applyBorder="1" applyAlignment="1">
      <alignment vertical="top"/>
    </xf>
    <xf numFmtId="164" fontId="2" fillId="7" borderId="5" xfId="1" applyNumberFormat="1" applyFont="1" applyFill="1" applyBorder="1" applyAlignment="1">
      <alignment vertical="top"/>
    </xf>
    <xf numFmtId="164" fontId="2" fillId="3" borderId="5" xfId="1" applyNumberFormat="1" applyFont="1" applyFill="1" applyBorder="1" applyAlignment="1">
      <alignment vertical="top"/>
    </xf>
    <xf numFmtId="164" fontId="0" fillId="0" borderId="0" xfId="1" applyNumberFormat="1" applyFont="1" applyAlignment="1">
      <alignment wrapText="1"/>
    </xf>
    <xf numFmtId="164" fontId="2" fillId="0" borderId="4" xfId="1" applyNumberFormat="1" applyFont="1" applyBorder="1" applyAlignment="1">
      <alignment wrapText="1"/>
    </xf>
    <xf numFmtId="0" fontId="2" fillId="0" borderId="0" xfId="0" applyFont="1" applyAlignment="1">
      <alignment horizontal="left"/>
    </xf>
    <xf numFmtId="164" fontId="6" fillId="3" borderId="2" xfId="1" applyNumberFormat="1" applyFont="1" applyFill="1" applyBorder="1" applyAlignment="1">
      <alignment horizontal="center" vertical="center" wrapText="1"/>
    </xf>
    <xf numFmtId="164" fontId="6" fillId="4" borderId="2" xfId="1" applyNumberFormat="1" applyFont="1" applyFill="1" applyBorder="1" applyAlignment="1">
      <alignment horizontal="center" vertical="center" wrapText="1"/>
    </xf>
    <xf numFmtId="164" fontId="4" fillId="7" borderId="5" xfId="1" applyNumberFormat="1" applyFont="1" applyFill="1" applyBorder="1" applyAlignment="1">
      <alignment horizontal="center" vertical="center" wrapText="1"/>
    </xf>
    <xf numFmtId="0" fontId="2" fillId="0" borderId="2" xfId="0" applyFont="1" applyBorder="1" applyAlignment="1">
      <alignment vertical="top" wrapText="1"/>
    </xf>
    <xf numFmtId="164" fontId="6" fillId="8" borderId="4" xfId="1" applyNumberFormat="1" applyFont="1" applyFill="1" applyBorder="1" applyAlignment="1">
      <alignment horizontal="center" vertical="center" wrapText="1"/>
    </xf>
    <xf numFmtId="164" fontId="6" fillId="3" borderId="5" xfId="1" applyNumberFormat="1" applyFont="1" applyFill="1" applyBorder="1" applyAlignment="1">
      <alignment horizontal="center" vertical="center" wrapText="1"/>
    </xf>
    <xf numFmtId="0" fontId="7" fillId="0" borderId="0" xfId="0" applyFont="1"/>
    <xf numFmtId="164" fontId="7" fillId="0" borderId="0" xfId="1" applyNumberFormat="1" applyFont="1" applyAlignment="1">
      <alignment wrapText="1"/>
    </xf>
    <xf numFmtId="0" fontId="8" fillId="0" borderId="0" xfId="0" applyFont="1"/>
    <xf numFmtId="3" fontId="2" fillId="0" borderId="2" xfId="0" applyNumberFormat="1" applyFont="1" applyBorder="1" applyAlignment="1">
      <alignment vertical="top" wrapText="1"/>
    </xf>
    <xf numFmtId="0" fontId="9" fillId="0" borderId="2" xfId="0" applyFont="1" applyBorder="1" applyAlignment="1">
      <alignment vertical="top" wrapText="1"/>
    </xf>
    <xf numFmtId="0" fontId="6" fillId="5" borderId="9" xfId="0" applyFont="1" applyFill="1" applyBorder="1" applyAlignment="1">
      <alignment horizontal="center" vertical="center" wrapText="1"/>
    </xf>
    <xf numFmtId="0" fontId="10" fillId="0" borderId="3" xfId="0" applyFont="1" applyBorder="1" applyAlignment="1">
      <alignment vertical="top" wrapText="1"/>
    </xf>
    <xf numFmtId="0" fontId="6" fillId="0" borderId="2" xfId="0" applyFont="1" applyBorder="1" applyAlignment="1">
      <alignment vertical="top" wrapText="1"/>
    </xf>
    <xf numFmtId="164" fontId="2" fillId="0" borderId="12" xfId="1" applyNumberFormat="1" applyFont="1" applyBorder="1" applyAlignment="1">
      <alignment vertical="top"/>
    </xf>
    <xf numFmtId="164" fontId="2" fillId="3" borderId="13" xfId="1" applyNumberFormat="1" applyFont="1" applyFill="1" applyBorder="1" applyAlignment="1">
      <alignment vertical="top"/>
    </xf>
    <xf numFmtId="164" fontId="2" fillId="4" borderId="13" xfId="1" applyNumberFormat="1" applyFont="1" applyFill="1" applyBorder="1" applyAlignment="1">
      <alignment vertical="top"/>
    </xf>
    <xf numFmtId="164" fontId="2" fillId="7" borderId="14" xfId="1" applyNumberFormat="1" applyFont="1" applyFill="1" applyBorder="1" applyAlignment="1">
      <alignment vertical="top"/>
    </xf>
    <xf numFmtId="9" fontId="0" fillId="0" borderId="0" xfId="2" applyFont="1"/>
    <xf numFmtId="0" fontId="2" fillId="0" borderId="3" xfId="0" applyFont="1" applyBorder="1" applyAlignment="1">
      <alignment vertical="top" wrapText="1"/>
    </xf>
    <xf numFmtId="43" fontId="0" fillId="0" borderId="0" xfId="0" applyNumberFormat="1"/>
    <xf numFmtId="0" fontId="7" fillId="0" borderId="0" xfId="0" applyFont="1" applyAlignment="1">
      <alignment wrapText="1"/>
    </xf>
    <xf numFmtId="3" fontId="2" fillId="0" borderId="10" xfId="0" applyNumberFormat="1" applyFont="1" applyBorder="1" applyAlignment="1">
      <alignment vertical="top" wrapText="1"/>
    </xf>
    <xf numFmtId="164" fontId="4" fillId="7" borderId="3" xfId="1" applyNumberFormat="1" applyFont="1" applyFill="1" applyBorder="1" applyAlignment="1">
      <alignment horizontal="center" vertical="center" wrapText="1"/>
    </xf>
    <xf numFmtId="164" fontId="2" fillId="7" borderId="3" xfId="1" applyNumberFormat="1" applyFont="1" applyFill="1" applyBorder="1" applyAlignment="1">
      <alignment vertical="top"/>
    </xf>
    <xf numFmtId="164" fontId="2" fillId="7" borderId="19" xfId="1" applyNumberFormat="1" applyFont="1" applyFill="1" applyBorder="1" applyAlignment="1">
      <alignment vertical="top"/>
    </xf>
    <xf numFmtId="164" fontId="4" fillId="8" borderId="15" xfId="1" applyNumberFormat="1" applyFont="1" applyFill="1" applyBorder="1" applyAlignment="1">
      <alignment vertical="center"/>
    </xf>
    <xf numFmtId="164" fontId="4" fillId="3" borderId="16" xfId="1" applyNumberFormat="1" applyFont="1" applyFill="1" applyBorder="1" applyAlignment="1">
      <alignment vertical="center"/>
    </xf>
    <xf numFmtId="164" fontId="4" fillId="4" borderId="16" xfId="1" applyNumberFormat="1" applyFont="1" applyFill="1" applyBorder="1" applyAlignment="1">
      <alignment vertical="center"/>
    </xf>
    <xf numFmtId="164" fontId="4" fillId="7" borderId="17" xfId="1" applyNumberFormat="1" applyFont="1" applyFill="1" applyBorder="1" applyAlignment="1">
      <alignment vertical="center"/>
    </xf>
    <xf numFmtId="0" fontId="5" fillId="6" borderId="2" xfId="0" applyFont="1" applyFill="1" applyBorder="1" applyAlignment="1">
      <alignment horizontal="center" vertical="center" wrapText="1"/>
    </xf>
    <xf numFmtId="0" fontId="3" fillId="0" borderId="0" xfId="0" applyFont="1"/>
    <xf numFmtId="164" fontId="2" fillId="3" borderId="14" xfId="1" applyNumberFormat="1" applyFont="1" applyFill="1" applyBorder="1" applyAlignment="1">
      <alignment vertical="top"/>
    </xf>
    <xf numFmtId="164" fontId="4" fillId="2" borderId="15" xfId="1" applyNumberFormat="1" applyFont="1" applyFill="1" applyBorder="1" applyAlignment="1">
      <alignment vertical="center"/>
    </xf>
    <xf numFmtId="164" fontId="4" fillId="3" borderId="17" xfId="1" applyNumberFormat="1" applyFont="1" applyFill="1" applyBorder="1" applyAlignment="1">
      <alignment vertical="center"/>
    </xf>
    <xf numFmtId="0" fontId="11" fillId="0" borderId="0" xfId="0" applyFont="1" applyAlignment="1">
      <alignment horizontal="center" vertical="center" wrapText="1"/>
    </xf>
    <xf numFmtId="0" fontId="12" fillId="0" borderId="0" xfId="0" applyFont="1" applyAlignment="1">
      <alignment vertical="center"/>
    </xf>
    <xf numFmtId="0" fontId="4" fillId="5" borderId="1"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2" fillId="10" borderId="4" xfId="0" applyFont="1" applyFill="1" applyBorder="1" applyAlignment="1">
      <alignment vertical="top" wrapText="1"/>
    </xf>
    <xf numFmtId="0" fontId="0" fillId="10" borderId="3" xfId="0" applyFill="1" applyBorder="1" applyAlignment="1">
      <alignment vertical="top" wrapText="1"/>
    </xf>
    <xf numFmtId="164" fontId="2" fillId="10" borderId="3" xfId="1" applyNumberFormat="1" applyFont="1" applyFill="1" applyBorder="1" applyAlignment="1">
      <alignment vertical="top" wrapText="1"/>
    </xf>
    <xf numFmtId="164" fontId="2" fillId="10" borderId="4" xfId="1" applyNumberFormat="1" applyFont="1" applyFill="1" applyBorder="1" applyAlignment="1">
      <alignment vertical="top" wrapText="1"/>
    </xf>
    <xf numFmtId="0" fontId="2" fillId="10" borderId="3" xfId="1" applyNumberFormat="1" applyFont="1" applyFill="1" applyBorder="1" applyAlignment="1">
      <alignment vertical="top" wrapText="1"/>
    </xf>
    <xf numFmtId="164" fontId="0" fillId="10" borderId="3" xfId="1" applyNumberFormat="1" applyFont="1" applyFill="1" applyBorder="1" applyAlignment="1">
      <alignment wrapText="1"/>
    </xf>
    <xf numFmtId="164" fontId="2" fillId="10" borderId="4" xfId="1" applyNumberFormat="1" applyFont="1" applyFill="1" applyBorder="1" applyAlignment="1">
      <alignment horizontal="right" vertical="top" wrapText="1"/>
    </xf>
    <xf numFmtId="0" fontId="2" fillId="10" borderId="12" xfId="0" applyFont="1" applyFill="1" applyBorder="1" applyAlignment="1">
      <alignment vertical="top" wrapText="1"/>
    </xf>
    <xf numFmtId="164" fontId="2" fillId="10" borderId="19" xfId="1" applyNumberFormat="1" applyFont="1" applyFill="1" applyBorder="1" applyAlignment="1">
      <alignment vertical="top" wrapText="1"/>
    </xf>
    <xf numFmtId="0" fontId="11" fillId="0" borderId="11" xfId="0" applyFont="1" applyBorder="1" applyAlignment="1">
      <alignment horizontal="left" vertical="center" wrapText="1"/>
    </xf>
    <xf numFmtId="0" fontId="11" fillId="0" borderId="11" xfId="0" applyFont="1" applyBorder="1" applyAlignment="1">
      <alignment horizontal="center" vertical="center" wrapText="1"/>
    </xf>
    <xf numFmtId="0" fontId="11" fillId="10" borderId="6"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9" borderId="6"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18" xfId="0" applyFont="1" applyFill="1" applyBorder="1" applyAlignment="1">
      <alignment horizontal="center" vertical="center"/>
    </xf>
    <xf numFmtId="0" fontId="11" fillId="9" borderId="8"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fgov1-my.sharepoint.com/personal/jillian_johnson_sfgov_org1/Documents/Documents/COIT%20Funding%20Rec%20Scenarios%20for%20Katie_FY23-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tial Screen for Katie"/>
      <sheetName val="Internal Ranking Tool_ND"/>
      <sheetName val="Fig5. Forecast AnnualProj NEW"/>
      <sheetName val="Internal Ranking Tool_JJ"/>
      <sheetName val="Internal Ranking Tool DRAFT"/>
      <sheetName val="Appendix E, Forecast _FINAL_JJ"/>
      <sheetName val="CON Summary Objectives"/>
      <sheetName val="DT Feedback"/>
      <sheetName val="Appendix E, Forecast _FINAL"/>
      <sheetName val="Appendix C Completed Proj FINAL"/>
      <sheetName val="PIVOT forAppendix E of ICT_JJ"/>
      <sheetName val="Appendix E, ICT Plan"/>
      <sheetName val="PIVOT forAppendix E of ICT Plan"/>
      <sheetName val="Summary for CON"/>
      <sheetName val="Query Copy Paste"/>
      <sheetName val="Overview"/>
      <sheetName val="Application Summary"/>
      <sheetName val="EDIT_Application Summary"/>
      <sheetName val="Fig8. 5-YR ForecastTechProj"/>
      <sheetName val="Fig9. Forecast by Theme"/>
      <sheetName val="Forecast by ICT Goal"/>
      <sheetName val="Figure 11.GF RequestsMajoriT"/>
      <sheetName val="Fig5. Forecast AnnualProjAlloc"/>
      <sheetName val="query (1)"/>
      <sheetName val="CAD 5-YR"/>
      <sheetName val="Replace Prop Tax Asmt"/>
      <sheetName val="Radio Replacement"/>
      <sheetName val="Telecom Modernization"/>
      <sheetName val="Telecom Modernization (2)"/>
      <sheetName val="Sheet9"/>
      <sheetName val="COIT AllocationForecast 1.19.23"/>
      <sheetName val="5YR Costs Requests (3)"/>
      <sheetName val="Sheet6"/>
      <sheetName val="5YR Costs Requests"/>
      <sheetName val="Project Request Summary"/>
      <sheetName val="2YR Requests by Theme"/>
      <sheetName val="Submitting Department List"/>
      <sheetName val="Major IT Allocation Proj"/>
      <sheetName val="Annual Allocation Pro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Constrained" id="{1AA2229D-0477-4E4F-A7BD-B2D829A1B4AF}">
    <nsvFilter filterId="{39A5C746-18DA-4B64-8338-EEFAB6463C28}" ref="A4:Z87" tableId="0">
      <columnFilter colId="5">
        <filter colId="5">
          <x:filters blank="1">
            <x:filter val="High"/>
            <x:filter val="Low"/>
            <x:filter val="Low - Amended"/>
            <x:filter val="Mid"/>
          </x:filters>
        </filter>
      </columnFilter>
    </nsvFilter>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64248-DBB7-461E-9704-A6D602BBC896}">
  <sheetPr>
    <pageSetUpPr fitToPage="1"/>
  </sheetPr>
  <dimension ref="A1:AA95"/>
  <sheetViews>
    <sheetView tabSelected="1" zoomScale="70" zoomScaleNormal="70" workbookViewId="0">
      <pane ySplit="4" topLeftCell="A5" activePane="bottomLeft" state="frozen"/>
      <selection pane="bottomLeft" activeCell="J6" sqref="J6"/>
    </sheetView>
  </sheetViews>
  <sheetFormatPr defaultRowHeight="21" outlineLevelCol="2" x14ac:dyDescent="0.4"/>
  <cols>
    <col min="1" max="1" width="36.6640625" customWidth="1"/>
    <col min="2" max="2" width="41.33203125" style="2" bestFit="1" customWidth="1"/>
    <col min="3" max="3" width="79.88671875" style="3" hidden="1" customWidth="1" outlineLevel="1"/>
    <col min="4" max="4" width="30" style="3" hidden="1" customWidth="1" outlineLevel="1"/>
    <col min="5" max="5" width="39.44140625" style="2" hidden="1" customWidth="1" outlineLevel="1"/>
    <col min="6" max="6" width="29.33203125" style="2" hidden="1" customWidth="1" outlineLevel="1" collapsed="1"/>
    <col min="7" max="7" width="21" style="2" customWidth="1" collapsed="1"/>
    <col min="8" max="8" width="21" style="11" customWidth="1"/>
    <col min="9" max="16" width="19.77734375" customWidth="1"/>
    <col min="17" max="24" width="19.77734375" hidden="1" customWidth="1" outlineLevel="2"/>
    <col min="25" max="25" width="49.5546875" style="3" customWidth="1" collapsed="1"/>
    <col min="26" max="26" width="49.5546875" style="3" customWidth="1"/>
  </cols>
  <sheetData>
    <row r="1" spans="1:26" ht="31.2" x14ac:dyDescent="0.6">
      <c r="A1" s="22" t="s">
        <v>264</v>
      </c>
      <c r="K1" s="34"/>
      <c r="O1" s="32"/>
      <c r="P1" s="32"/>
      <c r="Q1" s="32"/>
      <c r="R1" s="32"/>
      <c r="S1" s="32"/>
      <c r="T1" s="32"/>
      <c r="U1" s="32"/>
      <c r="V1" s="32"/>
      <c r="W1" s="32"/>
      <c r="X1" s="32"/>
    </row>
    <row r="2" spans="1:26" s="20" customFormat="1" ht="29.4" thickBot="1" x14ac:dyDescent="0.6">
      <c r="A2" s="45" t="s">
        <v>267</v>
      </c>
      <c r="B2" s="2"/>
      <c r="C2" s="3"/>
      <c r="D2" s="3"/>
      <c r="E2" s="2"/>
      <c r="F2" s="2"/>
      <c r="G2" s="2"/>
      <c r="H2" s="21"/>
      <c r="Q2"/>
      <c r="R2"/>
      <c r="S2"/>
      <c r="T2"/>
      <c r="U2"/>
      <c r="V2"/>
      <c r="W2"/>
      <c r="X2"/>
      <c r="Y2" s="35"/>
      <c r="Z2" s="35"/>
    </row>
    <row r="3" spans="1:26" s="50" customFormat="1" ht="28.8" customHeight="1" x14ac:dyDescent="0.3">
      <c r="A3" s="63"/>
      <c r="B3" s="63"/>
      <c r="C3" s="64"/>
      <c r="D3" s="64"/>
      <c r="E3" s="64"/>
      <c r="F3" s="63"/>
      <c r="G3" s="65" t="s">
        <v>269</v>
      </c>
      <c r="H3" s="66"/>
      <c r="I3" s="70" t="s">
        <v>265</v>
      </c>
      <c r="J3" s="71"/>
      <c r="K3" s="71"/>
      <c r="L3" s="72"/>
      <c r="M3" s="70" t="s">
        <v>266</v>
      </c>
      <c r="N3" s="71"/>
      <c r="O3" s="71"/>
      <c r="P3" s="73"/>
      <c r="Q3" s="67" t="s">
        <v>270</v>
      </c>
      <c r="R3" s="68"/>
      <c r="S3" s="67" t="s">
        <v>271</v>
      </c>
      <c r="T3" s="68"/>
      <c r="U3" s="67" t="s">
        <v>272</v>
      </c>
      <c r="V3" s="68"/>
      <c r="W3" s="67" t="s">
        <v>273</v>
      </c>
      <c r="X3" s="69"/>
      <c r="Y3" s="49"/>
      <c r="Z3" s="49"/>
    </row>
    <row r="4" spans="1:26" s="1" customFormat="1" ht="84" x14ac:dyDescent="0.4">
      <c r="A4" s="44" t="s">
        <v>0</v>
      </c>
      <c r="B4" s="44" t="s">
        <v>1</v>
      </c>
      <c r="C4" s="5" t="s">
        <v>2</v>
      </c>
      <c r="D4" s="5" t="s">
        <v>3</v>
      </c>
      <c r="E4" s="5" t="s">
        <v>4</v>
      </c>
      <c r="F4" s="51" t="s">
        <v>222</v>
      </c>
      <c r="G4" s="52" t="s">
        <v>268</v>
      </c>
      <c r="H4" s="53" t="s">
        <v>248</v>
      </c>
      <c r="I4" s="18" t="s">
        <v>241</v>
      </c>
      <c r="J4" s="14" t="s">
        <v>251</v>
      </c>
      <c r="K4" s="15" t="s">
        <v>249</v>
      </c>
      <c r="L4" s="37" t="s">
        <v>250</v>
      </c>
      <c r="M4" s="18" t="s">
        <v>241</v>
      </c>
      <c r="N4" s="14" t="s">
        <v>251</v>
      </c>
      <c r="O4" s="15" t="s">
        <v>249</v>
      </c>
      <c r="P4" s="16" t="s">
        <v>250</v>
      </c>
      <c r="Q4" s="18" t="s">
        <v>5</v>
      </c>
      <c r="R4" s="19" t="s">
        <v>6</v>
      </c>
      <c r="S4" s="18" t="s">
        <v>5</v>
      </c>
      <c r="T4" s="19" t="s">
        <v>6</v>
      </c>
      <c r="U4" s="18" t="s">
        <v>5</v>
      </c>
      <c r="V4" s="19" t="s">
        <v>6</v>
      </c>
      <c r="W4" s="18" t="s">
        <v>7</v>
      </c>
      <c r="X4" s="19" t="s">
        <v>8</v>
      </c>
      <c r="Y4" s="25" t="s">
        <v>243</v>
      </c>
      <c r="Z4" s="25" t="s">
        <v>263</v>
      </c>
    </row>
    <row r="5" spans="1:26" ht="72" x14ac:dyDescent="0.3">
      <c r="A5" s="27" t="s">
        <v>9</v>
      </c>
      <c r="B5" s="17" t="s">
        <v>10</v>
      </c>
      <c r="C5" s="24" t="s">
        <v>11</v>
      </c>
      <c r="D5" s="17" t="s">
        <v>12</v>
      </c>
      <c r="E5" s="26" t="s">
        <v>13</v>
      </c>
      <c r="F5" s="33" t="s">
        <v>14</v>
      </c>
      <c r="G5" s="54"/>
      <c r="H5" s="55"/>
      <c r="I5" s="6">
        <v>1335000</v>
      </c>
      <c r="J5" s="7">
        <v>0</v>
      </c>
      <c r="K5" s="8"/>
      <c r="L5" s="38">
        <f t="shared" ref="L5:L36" si="0">IF(OR(F5="Low",F5="High"),J5,0)</f>
        <v>0</v>
      </c>
      <c r="M5" s="6">
        <v>165000</v>
      </c>
      <c r="N5" s="7">
        <v>0</v>
      </c>
      <c r="O5" s="8"/>
      <c r="P5" s="9">
        <f t="shared" ref="P5:P51" si="1">IF(OR(F5="Low",F5="High"),N5,0)</f>
        <v>0</v>
      </c>
      <c r="Q5" s="6">
        <v>0</v>
      </c>
      <c r="R5" s="10">
        <v>0</v>
      </c>
      <c r="S5" s="6">
        <v>0</v>
      </c>
      <c r="T5" s="10">
        <v>0</v>
      </c>
      <c r="U5" s="6">
        <v>0</v>
      </c>
      <c r="V5" s="10">
        <v>0</v>
      </c>
      <c r="W5" s="6">
        <f t="shared" ref="W5:W36" si="2">SUM(I5,M5,Q5,S5,U5)</f>
        <v>1500000</v>
      </c>
      <c r="X5" s="10">
        <f t="shared" ref="X5:X36" si="3">SUM(J5,N5,R5,T5,V5)</f>
        <v>0</v>
      </c>
      <c r="Y5" s="36" t="s">
        <v>242</v>
      </c>
      <c r="Z5" s="23"/>
    </row>
    <row r="6" spans="1:26" ht="105" x14ac:dyDescent="0.3">
      <c r="A6" s="27" t="s">
        <v>15</v>
      </c>
      <c r="B6" s="17" t="s">
        <v>16</v>
      </c>
      <c r="C6" s="24" t="s">
        <v>17</v>
      </c>
      <c r="D6" s="17" t="s">
        <v>12</v>
      </c>
      <c r="E6" s="26" t="s">
        <v>13</v>
      </c>
      <c r="F6" s="33" t="s">
        <v>231</v>
      </c>
      <c r="G6" s="54"/>
      <c r="H6" s="56"/>
      <c r="I6" s="6">
        <v>250000</v>
      </c>
      <c r="J6" s="7">
        <v>250000</v>
      </c>
      <c r="K6" s="8">
        <f>IF(F6="Low",J6,0)</f>
        <v>0</v>
      </c>
      <c r="L6" s="38">
        <f t="shared" si="0"/>
        <v>0</v>
      </c>
      <c r="M6" s="6">
        <v>0</v>
      </c>
      <c r="N6" s="7">
        <v>0</v>
      </c>
      <c r="O6" s="8">
        <f>IF(F6="Low",N6,0)</f>
        <v>0</v>
      </c>
      <c r="P6" s="9">
        <f t="shared" si="1"/>
        <v>0</v>
      </c>
      <c r="Q6" s="6">
        <v>0</v>
      </c>
      <c r="R6" s="10">
        <v>0</v>
      </c>
      <c r="S6" s="6">
        <v>0</v>
      </c>
      <c r="T6" s="10">
        <v>0</v>
      </c>
      <c r="U6" s="6">
        <v>0</v>
      </c>
      <c r="V6" s="10">
        <v>0</v>
      </c>
      <c r="W6" s="6">
        <f t="shared" si="2"/>
        <v>250000</v>
      </c>
      <c r="X6" s="10">
        <f t="shared" si="3"/>
        <v>250000</v>
      </c>
      <c r="Y6" s="36" t="s">
        <v>242</v>
      </c>
      <c r="Z6" s="23" t="s">
        <v>223</v>
      </c>
    </row>
    <row r="7" spans="1:26" ht="105" x14ac:dyDescent="0.3">
      <c r="A7" s="27" t="s">
        <v>15</v>
      </c>
      <c r="B7" s="17" t="s">
        <v>19</v>
      </c>
      <c r="C7" s="24" t="s">
        <v>20</v>
      </c>
      <c r="D7" s="17" t="s">
        <v>12</v>
      </c>
      <c r="E7" s="26" t="s">
        <v>21</v>
      </c>
      <c r="F7" s="33" t="s">
        <v>231</v>
      </c>
      <c r="G7" s="54"/>
      <c r="H7" s="55"/>
      <c r="I7" s="6">
        <v>185000</v>
      </c>
      <c r="J7" s="7">
        <v>185000</v>
      </c>
      <c r="K7" s="8">
        <v>0</v>
      </c>
      <c r="L7" s="38">
        <f t="shared" si="0"/>
        <v>0</v>
      </c>
      <c r="M7" s="6">
        <v>0</v>
      </c>
      <c r="N7" s="7">
        <v>0</v>
      </c>
      <c r="O7" s="8"/>
      <c r="P7" s="9">
        <f t="shared" si="1"/>
        <v>0</v>
      </c>
      <c r="Q7" s="6">
        <v>0</v>
      </c>
      <c r="R7" s="10">
        <v>0</v>
      </c>
      <c r="S7" s="6">
        <v>0</v>
      </c>
      <c r="T7" s="10">
        <v>0</v>
      </c>
      <c r="U7" s="6">
        <v>0</v>
      </c>
      <c r="V7" s="10">
        <v>0</v>
      </c>
      <c r="W7" s="6">
        <f t="shared" si="2"/>
        <v>185000</v>
      </c>
      <c r="X7" s="10">
        <f t="shared" si="3"/>
        <v>185000</v>
      </c>
      <c r="Y7" s="36" t="s">
        <v>242</v>
      </c>
      <c r="Z7" s="23" t="s">
        <v>223</v>
      </c>
    </row>
    <row r="8" spans="1:26" ht="105" x14ac:dyDescent="0.3">
      <c r="A8" s="27" t="s">
        <v>15</v>
      </c>
      <c r="B8" s="17" t="s">
        <v>22</v>
      </c>
      <c r="C8" s="24" t="s">
        <v>23</v>
      </c>
      <c r="D8" s="17" t="s">
        <v>12</v>
      </c>
      <c r="E8" s="26" t="s">
        <v>21</v>
      </c>
      <c r="F8" s="33" t="s">
        <v>231</v>
      </c>
      <c r="G8" s="54"/>
      <c r="H8" s="56"/>
      <c r="I8" s="6">
        <v>100000</v>
      </c>
      <c r="J8" s="7">
        <v>100000</v>
      </c>
      <c r="K8" s="8">
        <f t="shared" ref="K8:K44" si="4">IF(F8="Low",J8,0)</f>
        <v>0</v>
      </c>
      <c r="L8" s="38">
        <f t="shared" si="0"/>
        <v>0</v>
      </c>
      <c r="M8" s="6">
        <v>0</v>
      </c>
      <c r="N8" s="7">
        <v>0</v>
      </c>
      <c r="O8" s="8">
        <f>IF(F8="Low",N8,0)</f>
        <v>0</v>
      </c>
      <c r="P8" s="9">
        <f t="shared" si="1"/>
        <v>0</v>
      </c>
      <c r="Q8" s="6">
        <v>0</v>
      </c>
      <c r="R8" s="10">
        <v>0</v>
      </c>
      <c r="S8" s="6">
        <v>0</v>
      </c>
      <c r="T8" s="10">
        <v>0</v>
      </c>
      <c r="U8" s="6">
        <v>0</v>
      </c>
      <c r="V8" s="10">
        <v>0</v>
      </c>
      <c r="W8" s="6">
        <f t="shared" si="2"/>
        <v>100000</v>
      </c>
      <c r="X8" s="10">
        <f t="shared" si="3"/>
        <v>100000</v>
      </c>
      <c r="Y8" s="36" t="s">
        <v>242</v>
      </c>
      <c r="Z8" s="23" t="s">
        <v>223</v>
      </c>
    </row>
    <row r="9" spans="1:26" ht="90" x14ac:dyDescent="0.3">
      <c r="A9" s="27" t="s">
        <v>24</v>
      </c>
      <c r="B9" s="17" t="s">
        <v>25</v>
      </c>
      <c r="C9" s="24" t="s">
        <v>26</v>
      </c>
      <c r="D9" s="17" t="s">
        <v>27</v>
      </c>
      <c r="E9" s="26" t="s">
        <v>99</v>
      </c>
      <c r="F9" s="33" t="s">
        <v>28</v>
      </c>
      <c r="G9" s="57">
        <f>2086958-300000</f>
        <v>1786958</v>
      </c>
      <c r="H9" s="58"/>
      <c r="I9" s="6">
        <v>9988548</v>
      </c>
      <c r="J9" s="7">
        <v>1172607</v>
      </c>
      <c r="K9" s="8">
        <f t="shared" si="4"/>
        <v>1172607</v>
      </c>
      <c r="L9" s="38">
        <f t="shared" si="0"/>
        <v>1172607</v>
      </c>
      <c r="M9" s="6">
        <v>0</v>
      </c>
      <c r="N9" s="7">
        <v>0</v>
      </c>
      <c r="O9" s="8">
        <f>IF(F9="Low",N9,0)</f>
        <v>0</v>
      </c>
      <c r="P9" s="9">
        <f t="shared" si="1"/>
        <v>0</v>
      </c>
      <c r="Q9" s="6">
        <v>0</v>
      </c>
      <c r="R9" s="10">
        <v>0</v>
      </c>
      <c r="S9" s="6">
        <v>0</v>
      </c>
      <c r="T9" s="10">
        <v>0</v>
      </c>
      <c r="U9" s="6">
        <v>0</v>
      </c>
      <c r="V9" s="10">
        <v>0</v>
      </c>
      <c r="W9" s="6">
        <f t="shared" si="2"/>
        <v>9988548</v>
      </c>
      <c r="X9" s="10">
        <f t="shared" si="3"/>
        <v>1172607</v>
      </c>
      <c r="Y9" s="36" t="s">
        <v>242</v>
      </c>
      <c r="Z9" s="23" t="s">
        <v>224</v>
      </c>
    </row>
    <row r="10" spans="1:26" ht="63" x14ac:dyDescent="0.3">
      <c r="A10" s="27" t="s">
        <v>29</v>
      </c>
      <c r="B10" s="17" t="s">
        <v>30</v>
      </c>
      <c r="C10" s="24" t="s">
        <v>31</v>
      </c>
      <c r="D10" s="17" t="s">
        <v>32</v>
      </c>
      <c r="E10" s="26" t="s">
        <v>33</v>
      </c>
      <c r="F10" s="33" t="s">
        <v>28</v>
      </c>
      <c r="G10" s="54"/>
      <c r="H10" s="59"/>
      <c r="I10" s="6">
        <v>1000000</v>
      </c>
      <c r="J10" s="7">
        <v>1000000</v>
      </c>
      <c r="K10" s="8">
        <f t="shared" si="4"/>
        <v>1000000</v>
      </c>
      <c r="L10" s="38">
        <f t="shared" si="0"/>
        <v>1000000</v>
      </c>
      <c r="M10" s="6">
        <v>0</v>
      </c>
      <c r="N10" s="7">
        <v>0</v>
      </c>
      <c r="O10" s="8">
        <f>IF(F10="Low",N10,0)</f>
        <v>0</v>
      </c>
      <c r="P10" s="9">
        <f t="shared" si="1"/>
        <v>0</v>
      </c>
      <c r="Q10" s="6">
        <v>0</v>
      </c>
      <c r="R10" s="10">
        <v>0</v>
      </c>
      <c r="S10" s="6">
        <v>0</v>
      </c>
      <c r="T10" s="10">
        <v>0</v>
      </c>
      <c r="U10" s="6">
        <v>0</v>
      </c>
      <c r="V10" s="10">
        <v>0</v>
      </c>
      <c r="W10" s="6">
        <f t="shared" si="2"/>
        <v>1000000</v>
      </c>
      <c r="X10" s="10">
        <f t="shared" si="3"/>
        <v>1000000</v>
      </c>
      <c r="Y10" s="36" t="s">
        <v>242</v>
      </c>
      <c r="Z10" s="23" t="s">
        <v>224</v>
      </c>
    </row>
    <row r="11" spans="1:26" ht="63" x14ac:dyDescent="0.3">
      <c r="A11" s="27" t="s">
        <v>34</v>
      </c>
      <c r="B11" s="17" t="s">
        <v>35</v>
      </c>
      <c r="C11" s="24" t="s">
        <v>36</v>
      </c>
      <c r="D11" s="17" t="s">
        <v>27</v>
      </c>
      <c r="E11" s="26" t="s">
        <v>21</v>
      </c>
      <c r="F11" s="33" t="s">
        <v>14</v>
      </c>
      <c r="G11" s="54"/>
      <c r="H11" s="55"/>
      <c r="I11" s="6">
        <v>1400000</v>
      </c>
      <c r="J11" s="7">
        <v>0</v>
      </c>
      <c r="K11" s="8">
        <f t="shared" si="4"/>
        <v>0</v>
      </c>
      <c r="L11" s="38">
        <f t="shared" si="0"/>
        <v>0</v>
      </c>
      <c r="M11" s="6">
        <v>0</v>
      </c>
      <c r="N11" s="7">
        <v>0</v>
      </c>
      <c r="O11" s="8"/>
      <c r="P11" s="9">
        <f t="shared" si="1"/>
        <v>0</v>
      </c>
      <c r="Q11" s="6">
        <v>0</v>
      </c>
      <c r="R11" s="10">
        <v>0</v>
      </c>
      <c r="S11" s="6">
        <v>0</v>
      </c>
      <c r="T11" s="10">
        <v>0</v>
      </c>
      <c r="U11" s="6">
        <v>0</v>
      </c>
      <c r="V11" s="10">
        <v>0</v>
      </c>
      <c r="W11" s="6">
        <f t="shared" si="2"/>
        <v>1400000</v>
      </c>
      <c r="X11" s="10">
        <f t="shared" si="3"/>
        <v>0</v>
      </c>
      <c r="Y11" s="36" t="s">
        <v>242</v>
      </c>
      <c r="Z11" s="23"/>
    </row>
    <row r="12" spans="1:26" ht="72" x14ac:dyDescent="0.3">
      <c r="A12" s="27" t="s">
        <v>37</v>
      </c>
      <c r="B12" s="17" t="s">
        <v>38</v>
      </c>
      <c r="C12" s="24" t="s">
        <v>39</v>
      </c>
      <c r="D12" s="17" t="s">
        <v>12</v>
      </c>
      <c r="E12" s="26" t="s">
        <v>40</v>
      </c>
      <c r="F12" s="33" t="s">
        <v>28</v>
      </c>
      <c r="G12" s="57">
        <v>973167</v>
      </c>
      <c r="H12" s="56">
        <v>973593</v>
      </c>
      <c r="I12" s="6">
        <f>J12</f>
        <v>1212400</v>
      </c>
      <c r="J12" s="7">
        <v>1212400</v>
      </c>
      <c r="K12" s="8">
        <f t="shared" si="4"/>
        <v>1212400</v>
      </c>
      <c r="L12" s="38">
        <f t="shared" si="0"/>
        <v>1212400</v>
      </c>
      <c r="M12" s="6">
        <f>N12</f>
        <v>765000</v>
      </c>
      <c r="N12" s="7">
        <v>765000</v>
      </c>
      <c r="O12" s="8">
        <f>IF(F12="Low",N12,0)</f>
        <v>765000</v>
      </c>
      <c r="P12" s="9">
        <f t="shared" si="1"/>
        <v>765000</v>
      </c>
      <c r="Q12" s="6">
        <v>0</v>
      </c>
      <c r="R12" s="10">
        <v>0</v>
      </c>
      <c r="S12" s="6">
        <v>0</v>
      </c>
      <c r="T12" s="10">
        <v>0</v>
      </c>
      <c r="U12" s="6">
        <v>0</v>
      </c>
      <c r="V12" s="10">
        <v>0</v>
      </c>
      <c r="W12" s="6">
        <f t="shared" si="2"/>
        <v>1977400</v>
      </c>
      <c r="X12" s="10">
        <f t="shared" si="3"/>
        <v>1977400</v>
      </c>
      <c r="Y12" s="36" t="s">
        <v>242</v>
      </c>
      <c r="Z12" s="23" t="s">
        <v>256</v>
      </c>
    </row>
    <row r="13" spans="1:26" ht="84" x14ac:dyDescent="0.3">
      <c r="A13" s="27" t="s">
        <v>37</v>
      </c>
      <c r="B13" s="17" t="s">
        <v>41</v>
      </c>
      <c r="C13" s="24" t="s">
        <v>42</v>
      </c>
      <c r="D13" s="17" t="s">
        <v>32</v>
      </c>
      <c r="E13" s="26" t="s">
        <v>21</v>
      </c>
      <c r="F13" s="33" t="s">
        <v>18</v>
      </c>
      <c r="G13" s="57"/>
      <c r="H13" s="56"/>
      <c r="I13" s="6">
        <v>120000</v>
      </c>
      <c r="J13" s="7">
        <v>120000</v>
      </c>
      <c r="K13" s="8">
        <f t="shared" si="4"/>
        <v>0</v>
      </c>
      <c r="L13" s="38">
        <f t="shared" si="0"/>
        <v>120000</v>
      </c>
      <c r="M13" s="6">
        <v>0</v>
      </c>
      <c r="N13" s="7">
        <v>0</v>
      </c>
      <c r="O13" s="8">
        <f>IF(F13="Low",N13,0)</f>
        <v>0</v>
      </c>
      <c r="P13" s="9">
        <f t="shared" si="1"/>
        <v>0</v>
      </c>
      <c r="Q13" s="6">
        <v>0</v>
      </c>
      <c r="R13" s="10">
        <v>0</v>
      </c>
      <c r="S13" s="6">
        <v>0</v>
      </c>
      <c r="T13" s="10">
        <v>0</v>
      </c>
      <c r="U13" s="6">
        <v>0</v>
      </c>
      <c r="V13" s="10">
        <v>0</v>
      </c>
      <c r="W13" s="6">
        <f t="shared" si="2"/>
        <v>120000</v>
      </c>
      <c r="X13" s="10">
        <f t="shared" si="3"/>
        <v>120000</v>
      </c>
      <c r="Y13" s="36" t="s">
        <v>242</v>
      </c>
      <c r="Z13" s="23" t="s">
        <v>257</v>
      </c>
    </row>
    <row r="14" spans="1:26" ht="84" x14ac:dyDescent="0.3">
      <c r="A14" s="27" t="s">
        <v>37</v>
      </c>
      <c r="B14" s="17" t="s">
        <v>43</v>
      </c>
      <c r="C14" s="24" t="s">
        <v>44</v>
      </c>
      <c r="D14" s="17" t="s">
        <v>32</v>
      </c>
      <c r="E14" s="26" t="s">
        <v>21</v>
      </c>
      <c r="F14" s="33" t="s">
        <v>18</v>
      </c>
      <c r="G14" s="57"/>
      <c r="H14" s="56"/>
      <c r="I14" s="6">
        <v>500000</v>
      </c>
      <c r="J14" s="7">
        <v>500000</v>
      </c>
      <c r="K14" s="8">
        <f t="shared" si="4"/>
        <v>0</v>
      </c>
      <c r="L14" s="38">
        <f t="shared" si="0"/>
        <v>500000</v>
      </c>
      <c r="M14" s="6">
        <v>0</v>
      </c>
      <c r="N14" s="7">
        <v>0</v>
      </c>
      <c r="O14" s="8">
        <f>IF(F14="Low",N14,0)</f>
        <v>0</v>
      </c>
      <c r="P14" s="9">
        <f t="shared" si="1"/>
        <v>0</v>
      </c>
      <c r="Q14" s="6">
        <v>0</v>
      </c>
      <c r="R14" s="10">
        <v>0</v>
      </c>
      <c r="S14" s="6">
        <v>0</v>
      </c>
      <c r="T14" s="10">
        <v>0</v>
      </c>
      <c r="U14" s="6">
        <v>0</v>
      </c>
      <c r="V14" s="10">
        <v>0</v>
      </c>
      <c r="W14" s="6">
        <f t="shared" si="2"/>
        <v>500000</v>
      </c>
      <c r="X14" s="10">
        <f t="shared" si="3"/>
        <v>500000</v>
      </c>
      <c r="Y14" s="36" t="s">
        <v>242</v>
      </c>
      <c r="Z14" s="23" t="s">
        <v>257</v>
      </c>
    </row>
    <row r="15" spans="1:26" ht="63" x14ac:dyDescent="0.3">
      <c r="A15" s="27" t="s">
        <v>45</v>
      </c>
      <c r="B15" s="17" t="s">
        <v>46</v>
      </c>
      <c r="C15" s="24" t="s">
        <v>47</v>
      </c>
      <c r="D15" s="17" t="s">
        <v>27</v>
      </c>
      <c r="E15" s="26" t="s">
        <v>33</v>
      </c>
      <c r="F15" s="33" t="s">
        <v>14</v>
      </c>
      <c r="G15" s="57"/>
      <c r="H15" s="55"/>
      <c r="I15" s="6">
        <v>700000</v>
      </c>
      <c r="J15" s="7">
        <v>0</v>
      </c>
      <c r="K15" s="8">
        <f t="shared" si="4"/>
        <v>0</v>
      </c>
      <c r="L15" s="38">
        <f t="shared" si="0"/>
        <v>0</v>
      </c>
      <c r="M15" s="6">
        <v>0</v>
      </c>
      <c r="N15" s="7">
        <v>0</v>
      </c>
      <c r="O15" s="8"/>
      <c r="P15" s="9">
        <f t="shared" si="1"/>
        <v>0</v>
      </c>
      <c r="Q15" s="6">
        <v>0</v>
      </c>
      <c r="R15" s="10">
        <v>0</v>
      </c>
      <c r="S15" s="6">
        <v>0</v>
      </c>
      <c r="T15" s="10">
        <v>0</v>
      </c>
      <c r="U15" s="6">
        <v>0</v>
      </c>
      <c r="V15" s="10">
        <v>0</v>
      </c>
      <c r="W15" s="6">
        <f t="shared" si="2"/>
        <v>700000</v>
      </c>
      <c r="X15" s="10">
        <f t="shared" si="3"/>
        <v>0</v>
      </c>
      <c r="Y15" s="36" t="s">
        <v>242</v>
      </c>
      <c r="Z15" s="23"/>
    </row>
    <row r="16" spans="1:26" ht="63" x14ac:dyDescent="0.3">
      <c r="A16" s="27" t="s">
        <v>45</v>
      </c>
      <c r="B16" s="17" t="s">
        <v>48</v>
      </c>
      <c r="C16" s="24" t="s">
        <v>49</v>
      </c>
      <c r="D16" s="17" t="s">
        <v>27</v>
      </c>
      <c r="E16" s="26" t="s">
        <v>33</v>
      </c>
      <c r="F16" s="33" t="s">
        <v>14</v>
      </c>
      <c r="G16" s="57"/>
      <c r="H16" s="55"/>
      <c r="I16" s="6">
        <v>150000</v>
      </c>
      <c r="J16" s="7">
        <v>0</v>
      </c>
      <c r="K16" s="8">
        <f t="shared" si="4"/>
        <v>0</v>
      </c>
      <c r="L16" s="38">
        <f t="shared" si="0"/>
        <v>0</v>
      </c>
      <c r="M16" s="6">
        <v>75000</v>
      </c>
      <c r="N16" s="7">
        <v>0</v>
      </c>
      <c r="O16" s="8"/>
      <c r="P16" s="9">
        <f t="shared" si="1"/>
        <v>0</v>
      </c>
      <c r="Q16" s="6">
        <v>0</v>
      </c>
      <c r="R16" s="10">
        <v>0</v>
      </c>
      <c r="S16" s="6">
        <v>0</v>
      </c>
      <c r="T16" s="10">
        <v>0</v>
      </c>
      <c r="U16" s="6">
        <v>0</v>
      </c>
      <c r="V16" s="10">
        <v>0</v>
      </c>
      <c r="W16" s="6">
        <f t="shared" si="2"/>
        <v>225000</v>
      </c>
      <c r="X16" s="10">
        <f t="shared" si="3"/>
        <v>0</v>
      </c>
      <c r="Y16" s="36" t="s">
        <v>242</v>
      </c>
      <c r="Z16" s="23"/>
    </row>
    <row r="17" spans="1:26" ht="63" x14ac:dyDescent="0.3">
      <c r="A17" s="27" t="s">
        <v>45</v>
      </c>
      <c r="B17" s="17" t="s">
        <v>50</v>
      </c>
      <c r="C17" s="24" t="s">
        <v>51</v>
      </c>
      <c r="D17" s="17" t="s">
        <v>27</v>
      </c>
      <c r="E17" s="26" t="s">
        <v>33</v>
      </c>
      <c r="F17" s="33" t="s">
        <v>14</v>
      </c>
      <c r="G17" s="57"/>
      <c r="H17" s="55"/>
      <c r="I17" s="6">
        <v>700000</v>
      </c>
      <c r="J17" s="7">
        <v>0</v>
      </c>
      <c r="K17" s="8">
        <f t="shared" si="4"/>
        <v>0</v>
      </c>
      <c r="L17" s="38">
        <f t="shared" si="0"/>
        <v>0</v>
      </c>
      <c r="M17" s="6">
        <v>800000</v>
      </c>
      <c r="N17" s="7">
        <v>0</v>
      </c>
      <c r="O17" s="8"/>
      <c r="P17" s="9">
        <f t="shared" si="1"/>
        <v>0</v>
      </c>
      <c r="Q17" s="6">
        <v>0</v>
      </c>
      <c r="R17" s="10">
        <v>0</v>
      </c>
      <c r="S17" s="6">
        <v>0</v>
      </c>
      <c r="T17" s="10">
        <v>0</v>
      </c>
      <c r="U17" s="6">
        <v>0</v>
      </c>
      <c r="V17" s="10">
        <v>0</v>
      </c>
      <c r="W17" s="6">
        <f t="shared" si="2"/>
        <v>1500000</v>
      </c>
      <c r="X17" s="10">
        <f t="shared" si="3"/>
        <v>0</v>
      </c>
      <c r="Y17" s="36" t="s">
        <v>242</v>
      </c>
      <c r="Z17" s="23"/>
    </row>
    <row r="18" spans="1:26" ht="63" x14ac:dyDescent="0.3">
      <c r="A18" s="27" t="s">
        <v>45</v>
      </c>
      <c r="B18" s="17" t="s">
        <v>52</v>
      </c>
      <c r="C18" s="24" t="s">
        <v>53</v>
      </c>
      <c r="D18" s="17" t="s">
        <v>27</v>
      </c>
      <c r="E18" s="26" t="s">
        <v>244</v>
      </c>
      <c r="F18" s="33" t="s">
        <v>14</v>
      </c>
      <c r="G18" s="57"/>
      <c r="H18" s="55"/>
      <c r="I18" s="6">
        <v>125000</v>
      </c>
      <c r="J18" s="7">
        <v>0</v>
      </c>
      <c r="K18" s="8">
        <f t="shared" si="4"/>
        <v>0</v>
      </c>
      <c r="L18" s="38">
        <f t="shared" si="0"/>
        <v>0</v>
      </c>
      <c r="M18" s="6">
        <v>0</v>
      </c>
      <c r="N18" s="7">
        <v>0</v>
      </c>
      <c r="O18" s="8"/>
      <c r="P18" s="9">
        <f t="shared" si="1"/>
        <v>0</v>
      </c>
      <c r="Q18" s="6">
        <v>0</v>
      </c>
      <c r="R18" s="10">
        <v>0</v>
      </c>
      <c r="S18" s="6">
        <v>0</v>
      </c>
      <c r="T18" s="10">
        <v>0</v>
      </c>
      <c r="U18" s="6">
        <v>0</v>
      </c>
      <c r="V18" s="10">
        <v>0</v>
      </c>
      <c r="W18" s="6">
        <f t="shared" si="2"/>
        <v>125000</v>
      </c>
      <c r="X18" s="10">
        <f t="shared" si="3"/>
        <v>0</v>
      </c>
      <c r="Y18" s="36" t="s">
        <v>242</v>
      </c>
      <c r="Z18" s="23"/>
    </row>
    <row r="19" spans="1:26" ht="63" x14ac:dyDescent="0.3">
      <c r="A19" s="27" t="s">
        <v>45</v>
      </c>
      <c r="B19" s="17" t="s">
        <v>54</v>
      </c>
      <c r="C19" s="24" t="s">
        <v>55</v>
      </c>
      <c r="D19" s="17" t="s">
        <v>27</v>
      </c>
      <c r="E19" s="26" t="s">
        <v>33</v>
      </c>
      <c r="F19" s="33" t="s">
        <v>14</v>
      </c>
      <c r="G19" s="57"/>
      <c r="H19" s="55"/>
      <c r="I19" s="6">
        <v>125000</v>
      </c>
      <c r="J19" s="7">
        <v>0</v>
      </c>
      <c r="K19" s="8">
        <f t="shared" si="4"/>
        <v>0</v>
      </c>
      <c r="L19" s="38">
        <f t="shared" si="0"/>
        <v>0</v>
      </c>
      <c r="M19" s="6">
        <v>0</v>
      </c>
      <c r="N19" s="7">
        <v>0</v>
      </c>
      <c r="O19" s="8"/>
      <c r="P19" s="9">
        <f t="shared" si="1"/>
        <v>0</v>
      </c>
      <c r="Q19" s="6">
        <v>0</v>
      </c>
      <c r="R19" s="10">
        <v>0</v>
      </c>
      <c r="S19" s="6">
        <v>0</v>
      </c>
      <c r="T19" s="10">
        <v>0</v>
      </c>
      <c r="U19" s="6">
        <v>0</v>
      </c>
      <c r="V19" s="10">
        <v>0</v>
      </c>
      <c r="W19" s="6">
        <f t="shared" si="2"/>
        <v>125000</v>
      </c>
      <c r="X19" s="10">
        <f t="shared" si="3"/>
        <v>0</v>
      </c>
      <c r="Y19" s="36" t="s">
        <v>242</v>
      </c>
      <c r="Z19" s="23"/>
    </row>
    <row r="20" spans="1:26" ht="63" x14ac:dyDescent="0.3">
      <c r="A20" s="27" t="s">
        <v>45</v>
      </c>
      <c r="B20" s="17" t="s">
        <v>56</v>
      </c>
      <c r="C20" s="24" t="s">
        <v>57</v>
      </c>
      <c r="D20" s="17" t="s">
        <v>32</v>
      </c>
      <c r="E20" s="26" t="s">
        <v>58</v>
      </c>
      <c r="F20" s="33" t="s">
        <v>14</v>
      </c>
      <c r="G20" s="57"/>
      <c r="H20" s="55"/>
      <c r="I20" s="6">
        <v>250000</v>
      </c>
      <c r="J20" s="7">
        <v>0</v>
      </c>
      <c r="K20" s="8">
        <f t="shared" si="4"/>
        <v>0</v>
      </c>
      <c r="L20" s="38">
        <f t="shared" si="0"/>
        <v>0</v>
      </c>
      <c r="M20" s="6">
        <v>0</v>
      </c>
      <c r="N20" s="7">
        <v>0</v>
      </c>
      <c r="O20" s="8"/>
      <c r="P20" s="9">
        <f t="shared" si="1"/>
        <v>0</v>
      </c>
      <c r="Q20" s="6">
        <v>0</v>
      </c>
      <c r="R20" s="10">
        <v>0</v>
      </c>
      <c r="S20" s="6">
        <v>0</v>
      </c>
      <c r="T20" s="10">
        <v>0</v>
      </c>
      <c r="U20" s="6">
        <v>0</v>
      </c>
      <c r="V20" s="10">
        <v>0</v>
      </c>
      <c r="W20" s="6">
        <f t="shared" si="2"/>
        <v>250000</v>
      </c>
      <c r="X20" s="10">
        <f t="shared" si="3"/>
        <v>0</v>
      </c>
      <c r="Y20" s="36" t="s">
        <v>242</v>
      </c>
      <c r="Z20" s="23"/>
    </row>
    <row r="21" spans="1:26" ht="63" x14ac:dyDescent="0.3">
      <c r="A21" s="27" t="s">
        <v>45</v>
      </c>
      <c r="B21" s="17" t="s">
        <v>59</v>
      </c>
      <c r="C21" s="24" t="s">
        <v>60</v>
      </c>
      <c r="D21" s="17" t="s">
        <v>27</v>
      </c>
      <c r="E21" s="26" t="s">
        <v>161</v>
      </c>
      <c r="F21" s="33" t="s">
        <v>14</v>
      </c>
      <c r="G21" s="57"/>
      <c r="H21" s="55"/>
      <c r="I21" s="6">
        <v>250000</v>
      </c>
      <c r="J21" s="7">
        <v>0</v>
      </c>
      <c r="K21" s="8">
        <f t="shared" si="4"/>
        <v>0</v>
      </c>
      <c r="L21" s="38">
        <f t="shared" si="0"/>
        <v>0</v>
      </c>
      <c r="M21" s="6">
        <v>0</v>
      </c>
      <c r="N21" s="7">
        <v>0</v>
      </c>
      <c r="O21" s="8"/>
      <c r="P21" s="9">
        <f t="shared" si="1"/>
        <v>0</v>
      </c>
      <c r="Q21" s="6">
        <v>0</v>
      </c>
      <c r="R21" s="10">
        <v>0</v>
      </c>
      <c r="S21" s="6">
        <v>0</v>
      </c>
      <c r="T21" s="10">
        <v>0</v>
      </c>
      <c r="U21" s="6">
        <v>0</v>
      </c>
      <c r="V21" s="10">
        <v>0</v>
      </c>
      <c r="W21" s="6">
        <f t="shared" si="2"/>
        <v>250000</v>
      </c>
      <c r="X21" s="10">
        <f t="shared" si="3"/>
        <v>0</v>
      </c>
      <c r="Y21" s="36" t="s">
        <v>242</v>
      </c>
      <c r="Z21" s="23"/>
    </row>
    <row r="22" spans="1:26" ht="63" x14ac:dyDescent="0.3">
      <c r="A22" s="27" t="s">
        <v>45</v>
      </c>
      <c r="B22" s="17" t="s">
        <v>61</v>
      </c>
      <c r="C22" s="24" t="s">
        <v>62</v>
      </c>
      <c r="D22" s="17" t="s">
        <v>27</v>
      </c>
      <c r="E22" s="26" t="s">
        <v>33</v>
      </c>
      <c r="F22" s="33" t="s">
        <v>14</v>
      </c>
      <c r="G22" s="57"/>
      <c r="H22" s="55"/>
      <c r="I22" s="6">
        <v>1300000</v>
      </c>
      <c r="J22" s="7">
        <v>0</v>
      </c>
      <c r="K22" s="8">
        <f t="shared" si="4"/>
        <v>0</v>
      </c>
      <c r="L22" s="38">
        <f t="shared" si="0"/>
        <v>0</v>
      </c>
      <c r="M22" s="6">
        <v>1200000</v>
      </c>
      <c r="N22" s="7">
        <v>0</v>
      </c>
      <c r="O22" s="8"/>
      <c r="P22" s="9">
        <f t="shared" si="1"/>
        <v>0</v>
      </c>
      <c r="Q22" s="6">
        <v>0</v>
      </c>
      <c r="R22" s="10">
        <v>0</v>
      </c>
      <c r="S22" s="6">
        <v>0</v>
      </c>
      <c r="T22" s="10">
        <v>0</v>
      </c>
      <c r="U22" s="6">
        <v>0</v>
      </c>
      <c r="V22" s="10">
        <v>0</v>
      </c>
      <c r="W22" s="6">
        <f t="shared" si="2"/>
        <v>2500000</v>
      </c>
      <c r="X22" s="10">
        <f t="shared" si="3"/>
        <v>0</v>
      </c>
      <c r="Y22" s="36" t="s">
        <v>242</v>
      </c>
      <c r="Z22" s="23"/>
    </row>
    <row r="23" spans="1:26" ht="63" x14ac:dyDescent="0.3">
      <c r="A23" s="27" t="s">
        <v>45</v>
      </c>
      <c r="B23" s="17" t="s">
        <v>63</v>
      </c>
      <c r="C23" s="24" t="s">
        <v>64</v>
      </c>
      <c r="D23" s="17" t="s">
        <v>27</v>
      </c>
      <c r="E23" s="26" t="s">
        <v>244</v>
      </c>
      <c r="F23" s="33" t="s">
        <v>14</v>
      </c>
      <c r="G23" s="57"/>
      <c r="H23" s="55"/>
      <c r="I23" s="6">
        <v>250000</v>
      </c>
      <c r="J23" s="7">
        <v>0</v>
      </c>
      <c r="K23" s="8">
        <f t="shared" si="4"/>
        <v>0</v>
      </c>
      <c r="L23" s="38">
        <f t="shared" si="0"/>
        <v>0</v>
      </c>
      <c r="M23" s="6">
        <v>0</v>
      </c>
      <c r="N23" s="7">
        <v>0</v>
      </c>
      <c r="O23" s="8"/>
      <c r="P23" s="9">
        <f t="shared" si="1"/>
        <v>0</v>
      </c>
      <c r="Q23" s="6">
        <v>0</v>
      </c>
      <c r="R23" s="10">
        <v>0</v>
      </c>
      <c r="S23" s="6">
        <v>0</v>
      </c>
      <c r="T23" s="10">
        <v>0</v>
      </c>
      <c r="U23" s="6">
        <v>0</v>
      </c>
      <c r="V23" s="10">
        <v>0</v>
      </c>
      <c r="W23" s="6">
        <f t="shared" si="2"/>
        <v>250000</v>
      </c>
      <c r="X23" s="10">
        <f t="shared" si="3"/>
        <v>0</v>
      </c>
      <c r="Y23" s="36" t="s">
        <v>242</v>
      </c>
      <c r="Z23" s="23"/>
    </row>
    <row r="24" spans="1:26" ht="63" x14ac:dyDescent="0.3">
      <c r="A24" s="27" t="s">
        <v>45</v>
      </c>
      <c r="B24" s="17" t="s">
        <v>65</v>
      </c>
      <c r="C24" s="24" t="s">
        <v>66</v>
      </c>
      <c r="D24" s="17" t="s">
        <v>32</v>
      </c>
      <c r="E24" s="26" t="s">
        <v>67</v>
      </c>
      <c r="F24" s="33" t="s">
        <v>14</v>
      </c>
      <c r="G24" s="57"/>
      <c r="H24" s="55"/>
      <c r="I24" s="6">
        <v>300000</v>
      </c>
      <c r="J24" s="7">
        <v>0</v>
      </c>
      <c r="K24" s="8">
        <f t="shared" si="4"/>
        <v>0</v>
      </c>
      <c r="L24" s="38">
        <f t="shared" si="0"/>
        <v>0</v>
      </c>
      <c r="M24" s="6">
        <v>0</v>
      </c>
      <c r="N24" s="7">
        <v>0</v>
      </c>
      <c r="O24" s="8"/>
      <c r="P24" s="9">
        <f t="shared" si="1"/>
        <v>0</v>
      </c>
      <c r="Q24" s="6">
        <v>0</v>
      </c>
      <c r="R24" s="10">
        <v>0</v>
      </c>
      <c r="S24" s="6">
        <v>0</v>
      </c>
      <c r="T24" s="10">
        <v>0</v>
      </c>
      <c r="U24" s="6">
        <v>0</v>
      </c>
      <c r="V24" s="10">
        <v>0</v>
      </c>
      <c r="W24" s="6">
        <f t="shared" si="2"/>
        <v>300000</v>
      </c>
      <c r="X24" s="10">
        <f t="shared" si="3"/>
        <v>0</v>
      </c>
      <c r="Y24" s="36" t="s">
        <v>242</v>
      </c>
      <c r="Z24" s="23"/>
    </row>
    <row r="25" spans="1:26" ht="63" x14ac:dyDescent="0.3">
      <c r="A25" s="27" t="s">
        <v>45</v>
      </c>
      <c r="B25" s="17" t="s">
        <v>68</v>
      </c>
      <c r="C25" s="24" t="s">
        <v>69</v>
      </c>
      <c r="D25" s="17" t="s">
        <v>27</v>
      </c>
      <c r="E25" s="26" t="s">
        <v>67</v>
      </c>
      <c r="F25" s="33" t="s">
        <v>14</v>
      </c>
      <c r="G25" s="57"/>
      <c r="H25" s="55"/>
      <c r="I25" s="6">
        <v>250000</v>
      </c>
      <c r="J25" s="7">
        <v>0</v>
      </c>
      <c r="K25" s="8">
        <f t="shared" si="4"/>
        <v>0</v>
      </c>
      <c r="L25" s="38">
        <f t="shared" si="0"/>
        <v>0</v>
      </c>
      <c r="M25" s="6">
        <v>0</v>
      </c>
      <c r="N25" s="7">
        <v>0</v>
      </c>
      <c r="O25" s="8"/>
      <c r="P25" s="9">
        <f t="shared" si="1"/>
        <v>0</v>
      </c>
      <c r="Q25" s="6">
        <v>0</v>
      </c>
      <c r="R25" s="10">
        <v>0</v>
      </c>
      <c r="S25" s="6">
        <v>0</v>
      </c>
      <c r="T25" s="10">
        <v>0</v>
      </c>
      <c r="U25" s="6">
        <v>0</v>
      </c>
      <c r="V25" s="10">
        <v>0</v>
      </c>
      <c r="W25" s="6">
        <f t="shared" si="2"/>
        <v>250000</v>
      </c>
      <c r="X25" s="10">
        <f t="shared" si="3"/>
        <v>0</v>
      </c>
      <c r="Y25" s="36" t="s">
        <v>242</v>
      </c>
      <c r="Z25" s="23"/>
    </row>
    <row r="26" spans="1:26" ht="63" x14ac:dyDescent="0.3">
      <c r="A26" s="27" t="s">
        <v>45</v>
      </c>
      <c r="B26" s="17" t="s">
        <v>70</v>
      </c>
      <c r="C26" s="24" t="s">
        <v>71</v>
      </c>
      <c r="D26" s="17" t="s">
        <v>27</v>
      </c>
      <c r="E26" s="26" t="s">
        <v>33</v>
      </c>
      <c r="F26" s="33" t="s">
        <v>14</v>
      </c>
      <c r="G26" s="57"/>
      <c r="H26" s="55"/>
      <c r="I26" s="6">
        <v>400000</v>
      </c>
      <c r="J26" s="7">
        <v>0</v>
      </c>
      <c r="K26" s="8">
        <f t="shared" si="4"/>
        <v>0</v>
      </c>
      <c r="L26" s="38">
        <f t="shared" si="0"/>
        <v>0</v>
      </c>
      <c r="M26" s="6">
        <v>0</v>
      </c>
      <c r="N26" s="7">
        <v>0</v>
      </c>
      <c r="O26" s="8"/>
      <c r="P26" s="9">
        <f t="shared" si="1"/>
        <v>0</v>
      </c>
      <c r="Q26" s="6">
        <v>0</v>
      </c>
      <c r="R26" s="10">
        <v>0</v>
      </c>
      <c r="S26" s="6">
        <v>0</v>
      </c>
      <c r="T26" s="10">
        <v>0</v>
      </c>
      <c r="U26" s="6">
        <v>0</v>
      </c>
      <c r="V26" s="10">
        <v>0</v>
      </c>
      <c r="W26" s="6">
        <f t="shared" si="2"/>
        <v>400000</v>
      </c>
      <c r="X26" s="10">
        <f t="shared" si="3"/>
        <v>0</v>
      </c>
      <c r="Y26" s="36" t="s">
        <v>242</v>
      </c>
      <c r="Z26" s="23"/>
    </row>
    <row r="27" spans="1:26" ht="63" x14ac:dyDescent="0.3">
      <c r="A27" s="27" t="s">
        <v>45</v>
      </c>
      <c r="B27" s="17" t="s">
        <v>72</v>
      </c>
      <c r="C27" s="24" t="s">
        <v>73</v>
      </c>
      <c r="D27" s="17" t="s">
        <v>27</v>
      </c>
      <c r="E27" s="26" t="s">
        <v>244</v>
      </c>
      <c r="F27" s="33" t="s">
        <v>14</v>
      </c>
      <c r="G27" s="57"/>
      <c r="H27" s="55"/>
      <c r="I27" s="6">
        <v>400000</v>
      </c>
      <c r="J27" s="7">
        <v>0</v>
      </c>
      <c r="K27" s="8">
        <f t="shared" si="4"/>
        <v>0</v>
      </c>
      <c r="L27" s="38">
        <f t="shared" si="0"/>
        <v>0</v>
      </c>
      <c r="M27" s="6">
        <v>0</v>
      </c>
      <c r="N27" s="7">
        <v>0</v>
      </c>
      <c r="O27" s="8"/>
      <c r="P27" s="9">
        <f t="shared" si="1"/>
        <v>0</v>
      </c>
      <c r="Q27" s="6">
        <v>0</v>
      </c>
      <c r="R27" s="10">
        <v>0</v>
      </c>
      <c r="S27" s="6">
        <v>0</v>
      </c>
      <c r="T27" s="10">
        <v>0</v>
      </c>
      <c r="U27" s="6">
        <v>0</v>
      </c>
      <c r="V27" s="10">
        <v>0</v>
      </c>
      <c r="W27" s="6">
        <f t="shared" si="2"/>
        <v>400000</v>
      </c>
      <c r="X27" s="10">
        <f t="shared" si="3"/>
        <v>0</v>
      </c>
      <c r="Y27" s="36" t="s">
        <v>242</v>
      </c>
      <c r="Z27" s="23"/>
    </row>
    <row r="28" spans="1:26" ht="63" x14ac:dyDescent="0.3">
      <c r="A28" s="27" t="s">
        <v>45</v>
      </c>
      <c r="B28" s="17" t="s">
        <v>74</v>
      </c>
      <c r="C28" s="24" t="s">
        <v>75</v>
      </c>
      <c r="D28" s="17" t="s">
        <v>32</v>
      </c>
      <c r="E28" s="26" t="s">
        <v>67</v>
      </c>
      <c r="F28" s="33" t="s">
        <v>14</v>
      </c>
      <c r="G28" s="57"/>
      <c r="H28" s="55"/>
      <c r="I28" s="6">
        <v>300000</v>
      </c>
      <c r="J28" s="7">
        <v>0</v>
      </c>
      <c r="K28" s="8">
        <f t="shared" si="4"/>
        <v>0</v>
      </c>
      <c r="L28" s="38">
        <f t="shared" si="0"/>
        <v>0</v>
      </c>
      <c r="M28" s="6">
        <v>0</v>
      </c>
      <c r="N28" s="7">
        <v>0</v>
      </c>
      <c r="O28" s="8"/>
      <c r="P28" s="9">
        <f t="shared" si="1"/>
        <v>0</v>
      </c>
      <c r="Q28" s="6">
        <v>0</v>
      </c>
      <c r="R28" s="10">
        <v>0</v>
      </c>
      <c r="S28" s="6">
        <v>0</v>
      </c>
      <c r="T28" s="10">
        <v>0</v>
      </c>
      <c r="U28" s="6">
        <v>0</v>
      </c>
      <c r="V28" s="10">
        <v>0</v>
      </c>
      <c r="W28" s="6">
        <f t="shared" si="2"/>
        <v>300000</v>
      </c>
      <c r="X28" s="10">
        <f t="shared" si="3"/>
        <v>0</v>
      </c>
      <c r="Y28" s="36" t="s">
        <v>242</v>
      </c>
      <c r="Z28" s="23"/>
    </row>
    <row r="29" spans="1:26" ht="63" x14ac:dyDescent="0.3">
      <c r="A29" s="27" t="s">
        <v>45</v>
      </c>
      <c r="B29" s="17" t="s">
        <v>76</v>
      </c>
      <c r="C29" s="24" t="s">
        <v>77</v>
      </c>
      <c r="D29" s="17" t="s">
        <v>32</v>
      </c>
      <c r="E29" s="26" t="s">
        <v>67</v>
      </c>
      <c r="F29" s="33" t="s">
        <v>14</v>
      </c>
      <c r="G29" s="57"/>
      <c r="H29" s="55"/>
      <c r="I29" s="6">
        <v>375000</v>
      </c>
      <c r="J29" s="7">
        <v>0</v>
      </c>
      <c r="K29" s="8">
        <f t="shared" si="4"/>
        <v>0</v>
      </c>
      <c r="L29" s="38">
        <f t="shared" si="0"/>
        <v>0</v>
      </c>
      <c r="M29" s="6">
        <v>375000</v>
      </c>
      <c r="N29" s="7">
        <v>0</v>
      </c>
      <c r="O29" s="8"/>
      <c r="P29" s="9">
        <f t="shared" si="1"/>
        <v>0</v>
      </c>
      <c r="Q29" s="6">
        <v>0</v>
      </c>
      <c r="R29" s="10">
        <v>0</v>
      </c>
      <c r="S29" s="6">
        <v>0</v>
      </c>
      <c r="T29" s="10">
        <v>0</v>
      </c>
      <c r="U29" s="6">
        <v>0</v>
      </c>
      <c r="V29" s="10">
        <v>0</v>
      </c>
      <c r="W29" s="6">
        <f t="shared" si="2"/>
        <v>750000</v>
      </c>
      <c r="X29" s="10">
        <f t="shared" si="3"/>
        <v>0</v>
      </c>
      <c r="Y29" s="36" t="s">
        <v>242</v>
      </c>
      <c r="Z29" s="23"/>
    </row>
    <row r="30" spans="1:26" ht="63" x14ac:dyDescent="0.3">
      <c r="A30" s="27" t="s">
        <v>45</v>
      </c>
      <c r="B30" s="17" t="s">
        <v>78</v>
      </c>
      <c r="C30" s="24" t="s">
        <v>79</v>
      </c>
      <c r="D30" s="17" t="s">
        <v>32</v>
      </c>
      <c r="E30" s="26" t="s">
        <v>67</v>
      </c>
      <c r="F30" s="33" t="s">
        <v>14</v>
      </c>
      <c r="G30" s="57"/>
      <c r="H30" s="55"/>
      <c r="I30" s="6">
        <v>350000</v>
      </c>
      <c r="J30" s="7">
        <v>0</v>
      </c>
      <c r="K30" s="8">
        <f t="shared" si="4"/>
        <v>0</v>
      </c>
      <c r="L30" s="38">
        <f t="shared" si="0"/>
        <v>0</v>
      </c>
      <c r="M30" s="6">
        <v>0</v>
      </c>
      <c r="N30" s="7">
        <v>0</v>
      </c>
      <c r="O30" s="8"/>
      <c r="P30" s="9">
        <f t="shared" si="1"/>
        <v>0</v>
      </c>
      <c r="Q30" s="6">
        <v>0</v>
      </c>
      <c r="R30" s="10">
        <v>0</v>
      </c>
      <c r="S30" s="6">
        <v>0</v>
      </c>
      <c r="T30" s="10">
        <v>0</v>
      </c>
      <c r="U30" s="6">
        <v>0</v>
      </c>
      <c r="V30" s="10">
        <v>0</v>
      </c>
      <c r="W30" s="6">
        <f t="shared" si="2"/>
        <v>350000</v>
      </c>
      <c r="X30" s="10">
        <f t="shared" si="3"/>
        <v>0</v>
      </c>
      <c r="Y30" s="36" t="s">
        <v>242</v>
      </c>
      <c r="Z30" s="23"/>
    </row>
    <row r="31" spans="1:26" ht="63" x14ac:dyDescent="0.3">
      <c r="A31" s="27" t="s">
        <v>80</v>
      </c>
      <c r="B31" s="17" t="s">
        <v>81</v>
      </c>
      <c r="C31" s="24" t="s">
        <v>82</v>
      </c>
      <c r="D31" s="17" t="s">
        <v>32</v>
      </c>
      <c r="E31" s="26" t="s">
        <v>40</v>
      </c>
      <c r="F31" s="33" t="s">
        <v>221</v>
      </c>
      <c r="G31" s="57"/>
      <c r="H31" s="55"/>
      <c r="I31" s="6">
        <v>100000</v>
      </c>
      <c r="J31" s="7">
        <v>100000</v>
      </c>
      <c r="K31" s="8">
        <f t="shared" si="4"/>
        <v>0</v>
      </c>
      <c r="L31" s="38">
        <f t="shared" si="0"/>
        <v>0</v>
      </c>
      <c r="M31" s="6">
        <v>0</v>
      </c>
      <c r="N31" s="7">
        <v>0</v>
      </c>
      <c r="O31" s="8">
        <f t="shared" ref="O31:O37" si="5">IF(F31="Low",N31,0)</f>
        <v>0</v>
      </c>
      <c r="P31" s="9">
        <f t="shared" si="1"/>
        <v>0</v>
      </c>
      <c r="Q31" s="6">
        <v>0</v>
      </c>
      <c r="R31" s="10">
        <v>0</v>
      </c>
      <c r="S31" s="6">
        <v>0</v>
      </c>
      <c r="T31" s="10">
        <v>0</v>
      </c>
      <c r="U31" s="6">
        <v>0</v>
      </c>
      <c r="V31" s="10">
        <v>0</v>
      </c>
      <c r="W31" s="6">
        <f t="shared" si="2"/>
        <v>100000</v>
      </c>
      <c r="X31" s="10">
        <f t="shared" si="3"/>
        <v>100000</v>
      </c>
      <c r="Y31" s="36" t="s">
        <v>242</v>
      </c>
      <c r="Z31" s="23" t="s">
        <v>226</v>
      </c>
    </row>
    <row r="32" spans="1:26" ht="63" x14ac:dyDescent="0.3">
      <c r="A32" s="27" t="s">
        <v>80</v>
      </c>
      <c r="B32" s="17" t="s">
        <v>83</v>
      </c>
      <c r="C32" s="24" t="s">
        <v>84</v>
      </c>
      <c r="D32" s="17" t="s">
        <v>12</v>
      </c>
      <c r="E32" s="26" t="s">
        <v>13</v>
      </c>
      <c r="F32" s="33" t="s">
        <v>221</v>
      </c>
      <c r="G32" s="57"/>
      <c r="H32" s="55"/>
      <c r="I32" s="6">
        <v>275000</v>
      </c>
      <c r="J32" s="7">
        <v>150000</v>
      </c>
      <c r="K32" s="8">
        <f t="shared" si="4"/>
        <v>0</v>
      </c>
      <c r="L32" s="38">
        <f t="shared" si="0"/>
        <v>0</v>
      </c>
      <c r="M32" s="6">
        <v>0</v>
      </c>
      <c r="N32" s="7">
        <v>0</v>
      </c>
      <c r="O32" s="8">
        <f t="shared" si="5"/>
        <v>0</v>
      </c>
      <c r="P32" s="9">
        <f t="shared" si="1"/>
        <v>0</v>
      </c>
      <c r="Q32" s="6">
        <v>0</v>
      </c>
      <c r="R32" s="10">
        <v>0</v>
      </c>
      <c r="S32" s="6">
        <v>0</v>
      </c>
      <c r="T32" s="10">
        <v>0</v>
      </c>
      <c r="U32" s="6">
        <v>0</v>
      </c>
      <c r="V32" s="10">
        <v>0</v>
      </c>
      <c r="W32" s="6">
        <f t="shared" si="2"/>
        <v>275000</v>
      </c>
      <c r="X32" s="10">
        <f t="shared" si="3"/>
        <v>150000</v>
      </c>
      <c r="Y32" s="36" t="s">
        <v>242</v>
      </c>
      <c r="Z32" s="23" t="s">
        <v>226</v>
      </c>
    </row>
    <row r="33" spans="1:26" ht="63" x14ac:dyDescent="0.3">
      <c r="A33" s="27" t="s">
        <v>80</v>
      </c>
      <c r="B33" s="17" t="s">
        <v>85</v>
      </c>
      <c r="C33" s="24" t="s">
        <v>86</v>
      </c>
      <c r="D33" s="17" t="s">
        <v>27</v>
      </c>
      <c r="E33" s="26" t="s">
        <v>244</v>
      </c>
      <c r="F33" s="33" t="s">
        <v>221</v>
      </c>
      <c r="G33" s="57"/>
      <c r="H33" s="55"/>
      <c r="I33" s="6">
        <v>500000</v>
      </c>
      <c r="J33" s="7">
        <v>350000</v>
      </c>
      <c r="K33" s="8">
        <f t="shared" si="4"/>
        <v>0</v>
      </c>
      <c r="L33" s="38">
        <f t="shared" si="0"/>
        <v>0</v>
      </c>
      <c r="M33" s="6">
        <v>0</v>
      </c>
      <c r="N33" s="7">
        <v>0</v>
      </c>
      <c r="O33" s="8">
        <f t="shared" si="5"/>
        <v>0</v>
      </c>
      <c r="P33" s="9">
        <f t="shared" si="1"/>
        <v>0</v>
      </c>
      <c r="Q33" s="6">
        <v>0</v>
      </c>
      <c r="R33" s="10">
        <v>0</v>
      </c>
      <c r="S33" s="6">
        <v>0</v>
      </c>
      <c r="T33" s="10">
        <v>0</v>
      </c>
      <c r="U33" s="6">
        <v>0</v>
      </c>
      <c r="V33" s="10">
        <v>0</v>
      </c>
      <c r="W33" s="6">
        <f t="shared" si="2"/>
        <v>500000</v>
      </c>
      <c r="X33" s="10">
        <f t="shared" si="3"/>
        <v>350000</v>
      </c>
      <c r="Y33" s="36" t="s">
        <v>242</v>
      </c>
      <c r="Z33" s="23" t="s">
        <v>87</v>
      </c>
    </row>
    <row r="34" spans="1:26" ht="63" x14ac:dyDescent="0.3">
      <c r="A34" s="27" t="s">
        <v>80</v>
      </c>
      <c r="B34" s="17" t="s">
        <v>88</v>
      </c>
      <c r="C34" s="24" t="s">
        <v>89</v>
      </c>
      <c r="D34" s="17" t="s">
        <v>27</v>
      </c>
      <c r="E34" s="26" t="s">
        <v>67</v>
      </c>
      <c r="F34" s="33" t="s">
        <v>28</v>
      </c>
      <c r="G34" s="57"/>
      <c r="H34" s="56"/>
      <c r="I34" s="6">
        <v>282000</v>
      </c>
      <c r="J34" s="7">
        <v>282000</v>
      </c>
      <c r="K34" s="8">
        <f t="shared" si="4"/>
        <v>282000</v>
      </c>
      <c r="L34" s="38">
        <f t="shared" si="0"/>
        <v>282000</v>
      </c>
      <c r="M34" s="6">
        <v>0</v>
      </c>
      <c r="N34" s="7">
        <v>0</v>
      </c>
      <c r="O34" s="8">
        <f t="shared" si="5"/>
        <v>0</v>
      </c>
      <c r="P34" s="9">
        <f t="shared" si="1"/>
        <v>0</v>
      </c>
      <c r="Q34" s="6">
        <v>0</v>
      </c>
      <c r="R34" s="10">
        <v>0</v>
      </c>
      <c r="S34" s="6">
        <v>0</v>
      </c>
      <c r="T34" s="10">
        <v>0</v>
      </c>
      <c r="U34" s="6">
        <v>0</v>
      </c>
      <c r="V34" s="10">
        <v>0</v>
      </c>
      <c r="W34" s="6">
        <f t="shared" si="2"/>
        <v>282000</v>
      </c>
      <c r="X34" s="10">
        <f t="shared" si="3"/>
        <v>282000</v>
      </c>
      <c r="Y34" s="36" t="s">
        <v>242</v>
      </c>
      <c r="Z34" s="23" t="s">
        <v>90</v>
      </c>
    </row>
    <row r="35" spans="1:26" ht="63" x14ac:dyDescent="0.3">
      <c r="A35" s="27" t="s">
        <v>80</v>
      </c>
      <c r="B35" s="17" t="s">
        <v>91</v>
      </c>
      <c r="C35" s="24" t="s">
        <v>92</v>
      </c>
      <c r="D35" s="17" t="s">
        <v>27</v>
      </c>
      <c r="E35" s="26" t="s">
        <v>67</v>
      </c>
      <c r="F35" s="33" t="s">
        <v>28</v>
      </c>
      <c r="G35" s="57"/>
      <c r="H35" s="56"/>
      <c r="I35" s="6">
        <v>150000</v>
      </c>
      <c r="J35" s="7">
        <v>125000</v>
      </c>
      <c r="K35" s="8">
        <f t="shared" si="4"/>
        <v>125000</v>
      </c>
      <c r="L35" s="38">
        <f t="shared" si="0"/>
        <v>125000</v>
      </c>
      <c r="M35" s="6">
        <v>0</v>
      </c>
      <c r="N35" s="7">
        <v>0</v>
      </c>
      <c r="O35" s="8">
        <f t="shared" si="5"/>
        <v>0</v>
      </c>
      <c r="P35" s="9">
        <f t="shared" si="1"/>
        <v>0</v>
      </c>
      <c r="Q35" s="6">
        <v>0</v>
      </c>
      <c r="R35" s="10">
        <v>0</v>
      </c>
      <c r="S35" s="6">
        <v>0</v>
      </c>
      <c r="T35" s="10">
        <v>0</v>
      </c>
      <c r="U35" s="6">
        <v>0</v>
      </c>
      <c r="V35" s="10">
        <v>0</v>
      </c>
      <c r="W35" s="6">
        <f t="shared" si="2"/>
        <v>150000</v>
      </c>
      <c r="X35" s="10">
        <f t="shared" si="3"/>
        <v>125000</v>
      </c>
      <c r="Y35" s="36" t="s">
        <v>242</v>
      </c>
      <c r="Z35" s="23" t="s">
        <v>90</v>
      </c>
    </row>
    <row r="36" spans="1:26" ht="84" x14ac:dyDescent="0.3">
      <c r="A36" s="27" t="s">
        <v>93</v>
      </c>
      <c r="B36" s="17" t="s">
        <v>94</v>
      </c>
      <c r="C36" s="24" t="s">
        <v>95</v>
      </c>
      <c r="D36" s="17" t="s">
        <v>12</v>
      </c>
      <c r="E36" s="26" t="s">
        <v>21</v>
      </c>
      <c r="F36" s="33" t="s">
        <v>18</v>
      </c>
      <c r="G36" s="57"/>
      <c r="H36" s="56"/>
      <c r="I36" s="6">
        <v>450000</v>
      </c>
      <c r="J36" s="7">
        <v>450000</v>
      </c>
      <c r="K36" s="8">
        <f t="shared" si="4"/>
        <v>0</v>
      </c>
      <c r="L36" s="38">
        <f t="shared" si="0"/>
        <v>450000</v>
      </c>
      <c r="M36" s="6">
        <v>0</v>
      </c>
      <c r="N36" s="7">
        <v>0</v>
      </c>
      <c r="O36" s="8">
        <f t="shared" si="5"/>
        <v>0</v>
      </c>
      <c r="P36" s="9">
        <f t="shared" si="1"/>
        <v>0</v>
      </c>
      <c r="Q36" s="6">
        <v>0</v>
      </c>
      <c r="R36" s="10">
        <v>0</v>
      </c>
      <c r="S36" s="6">
        <v>0</v>
      </c>
      <c r="T36" s="10">
        <v>0</v>
      </c>
      <c r="U36" s="6">
        <v>0</v>
      </c>
      <c r="V36" s="10">
        <v>0</v>
      </c>
      <c r="W36" s="6">
        <f t="shared" si="2"/>
        <v>450000</v>
      </c>
      <c r="X36" s="10">
        <f t="shared" si="3"/>
        <v>450000</v>
      </c>
      <c r="Y36" s="36" t="s">
        <v>242</v>
      </c>
      <c r="Z36" s="23" t="s">
        <v>245</v>
      </c>
    </row>
    <row r="37" spans="1:26" ht="63" x14ac:dyDescent="0.3">
      <c r="A37" s="27" t="s">
        <v>93</v>
      </c>
      <c r="B37" s="17" t="s">
        <v>97</v>
      </c>
      <c r="C37" s="24" t="s">
        <v>98</v>
      </c>
      <c r="D37" s="17" t="s">
        <v>12</v>
      </c>
      <c r="E37" s="26" t="s">
        <v>99</v>
      </c>
      <c r="F37" s="33" t="s">
        <v>28</v>
      </c>
      <c r="G37" s="57">
        <v>11700000</v>
      </c>
      <c r="H37" s="56">
        <v>17500000</v>
      </c>
      <c r="I37" s="6">
        <v>11347820</v>
      </c>
      <c r="J37" s="7">
        <v>11347820</v>
      </c>
      <c r="K37" s="8">
        <f t="shared" si="4"/>
        <v>11347820</v>
      </c>
      <c r="L37" s="38">
        <f t="shared" ref="L37:L68" si="6">IF(OR(F37="Low",F37="High"),J37,0)</f>
        <v>11347820</v>
      </c>
      <c r="M37" s="6">
        <v>14220605</v>
      </c>
      <c r="N37" s="7">
        <v>14220605</v>
      </c>
      <c r="O37" s="8">
        <f t="shared" si="5"/>
        <v>14220605</v>
      </c>
      <c r="P37" s="9">
        <f t="shared" si="1"/>
        <v>14220605</v>
      </c>
      <c r="Q37" s="6">
        <v>12059518</v>
      </c>
      <c r="R37" s="10">
        <v>12059518</v>
      </c>
      <c r="S37" s="6">
        <v>3000000</v>
      </c>
      <c r="T37" s="10">
        <v>3000000</v>
      </c>
      <c r="U37" s="6">
        <v>0</v>
      </c>
      <c r="V37" s="10">
        <v>0</v>
      </c>
      <c r="W37" s="6">
        <f t="shared" ref="W37:W68" si="7">SUM(I37,M37,Q37,S37,U37)</f>
        <v>40627943</v>
      </c>
      <c r="X37" s="10">
        <f t="shared" ref="X37:X68" si="8">SUM(J37,N37,R37,T37,V37)</f>
        <v>40627943</v>
      </c>
      <c r="Y37" s="36" t="s">
        <v>242</v>
      </c>
      <c r="Z37" s="23" t="s">
        <v>227</v>
      </c>
    </row>
    <row r="38" spans="1:26" ht="90" x14ac:dyDescent="0.3">
      <c r="A38" s="27" t="s">
        <v>93</v>
      </c>
      <c r="B38" s="17" t="s">
        <v>100</v>
      </c>
      <c r="C38" s="24" t="s">
        <v>101</v>
      </c>
      <c r="D38" s="17" t="s">
        <v>32</v>
      </c>
      <c r="E38" s="26" t="s">
        <v>40</v>
      </c>
      <c r="F38" s="33" t="s">
        <v>14</v>
      </c>
      <c r="G38" s="57"/>
      <c r="H38" s="55"/>
      <c r="I38" s="6">
        <v>250000</v>
      </c>
      <c r="J38" s="7">
        <v>0</v>
      </c>
      <c r="K38" s="8">
        <f t="shared" si="4"/>
        <v>0</v>
      </c>
      <c r="L38" s="38">
        <f t="shared" si="6"/>
        <v>0</v>
      </c>
      <c r="M38" s="6">
        <v>0</v>
      </c>
      <c r="N38" s="7">
        <v>0</v>
      </c>
      <c r="O38" s="8"/>
      <c r="P38" s="9">
        <f t="shared" si="1"/>
        <v>0</v>
      </c>
      <c r="Q38" s="6">
        <v>0</v>
      </c>
      <c r="R38" s="10">
        <v>0</v>
      </c>
      <c r="S38" s="6">
        <v>0</v>
      </c>
      <c r="T38" s="10">
        <v>0</v>
      </c>
      <c r="U38" s="6">
        <v>0</v>
      </c>
      <c r="V38" s="10">
        <v>0</v>
      </c>
      <c r="W38" s="6">
        <f t="shared" si="7"/>
        <v>250000</v>
      </c>
      <c r="X38" s="10">
        <f t="shared" si="8"/>
        <v>0</v>
      </c>
      <c r="Y38" s="36" t="s">
        <v>242</v>
      </c>
      <c r="Z38" s="23"/>
    </row>
    <row r="39" spans="1:26" ht="90" x14ac:dyDescent="0.3">
      <c r="A39" s="27" t="s">
        <v>93</v>
      </c>
      <c r="B39" s="17" t="s">
        <v>102</v>
      </c>
      <c r="C39" s="24" t="s">
        <v>103</v>
      </c>
      <c r="D39" s="17" t="s">
        <v>12</v>
      </c>
      <c r="E39" s="26" t="s">
        <v>13</v>
      </c>
      <c r="F39" s="33" t="s">
        <v>18</v>
      </c>
      <c r="G39" s="57"/>
      <c r="H39" s="56"/>
      <c r="I39" s="6">
        <v>500000</v>
      </c>
      <c r="J39" s="7">
        <v>500000</v>
      </c>
      <c r="K39" s="8">
        <f t="shared" si="4"/>
        <v>0</v>
      </c>
      <c r="L39" s="38">
        <f t="shared" si="6"/>
        <v>500000</v>
      </c>
      <c r="M39" s="6">
        <v>0</v>
      </c>
      <c r="N39" s="7">
        <v>0</v>
      </c>
      <c r="O39" s="8">
        <f>IF(F39="Low",N39,0)</f>
        <v>0</v>
      </c>
      <c r="P39" s="9">
        <f t="shared" si="1"/>
        <v>0</v>
      </c>
      <c r="Q39" s="6">
        <v>0</v>
      </c>
      <c r="R39" s="10">
        <v>0</v>
      </c>
      <c r="S39" s="6">
        <v>0</v>
      </c>
      <c r="T39" s="10">
        <v>0</v>
      </c>
      <c r="U39" s="6">
        <v>0</v>
      </c>
      <c r="V39" s="10">
        <v>0</v>
      </c>
      <c r="W39" s="6">
        <f t="shared" si="7"/>
        <v>500000</v>
      </c>
      <c r="X39" s="10">
        <f t="shared" si="8"/>
        <v>500000</v>
      </c>
      <c r="Y39" s="36" t="s">
        <v>242</v>
      </c>
      <c r="Z39" s="23" t="s">
        <v>245</v>
      </c>
    </row>
    <row r="40" spans="1:26" ht="63" x14ac:dyDescent="0.3">
      <c r="A40" s="27" t="s">
        <v>93</v>
      </c>
      <c r="B40" s="17" t="s">
        <v>104</v>
      </c>
      <c r="C40" s="24" t="s">
        <v>105</v>
      </c>
      <c r="D40" s="17" t="s">
        <v>27</v>
      </c>
      <c r="E40" s="26" t="s">
        <v>33</v>
      </c>
      <c r="F40" s="33" t="s">
        <v>14</v>
      </c>
      <c r="G40" s="57"/>
      <c r="H40" s="55"/>
      <c r="I40" s="6">
        <v>800000</v>
      </c>
      <c r="J40" s="7">
        <v>0</v>
      </c>
      <c r="K40" s="8">
        <f t="shared" si="4"/>
        <v>0</v>
      </c>
      <c r="L40" s="38">
        <f t="shared" si="6"/>
        <v>0</v>
      </c>
      <c r="M40" s="6">
        <v>0</v>
      </c>
      <c r="N40" s="7">
        <v>0</v>
      </c>
      <c r="O40" s="8"/>
      <c r="P40" s="9">
        <f t="shared" si="1"/>
        <v>0</v>
      </c>
      <c r="Q40" s="6">
        <v>0</v>
      </c>
      <c r="R40" s="10">
        <v>0</v>
      </c>
      <c r="S40" s="6">
        <v>0</v>
      </c>
      <c r="T40" s="10">
        <v>0</v>
      </c>
      <c r="U40" s="6">
        <v>0</v>
      </c>
      <c r="V40" s="10">
        <v>0</v>
      </c>
      <c r="W40" s="6">
        <f t="shared" si="7"/>
        <v>800000</v>
      </c>
      <c r="X40" s="10">
        <f t="shared" si="8"/>
        <v>0</v>
      </c>
      <c r="Y40" s="36" t="s">
        <v>242</v>
      </c>
      <c r="Z40" s="23"/>
    </row>
    <row r="41" spans="1:26" ht="63" x14ac:dyDescent="0.3">
      <c r="A41" s="27" t="s">
        <v>93</v>
      </c>
      <c r="B41" s="17" t="s">
        <v>106</v>
      </c>
      <c r="C41" s="24" t="s">
        <v>107</v>
      </c>
      <c r="D41" s="17" t="s">
        <v>27</v>
      </c>
      <c r="E41" s="26" t="s">
        <v>99</v>
      </c>
      <c r="F41" s="33" t="s">
        <v>28</v>
      </c>
      <c r="G41" s="57">
        <v>3853872</v>
      </c>
      <c r="H41" s="56">
        <v>3858872</v>
      </c>
      <c r="I41" s="6">
        <v>3858872</v>
      </c>
      <c r="J41" s="7">
        <v>3858872</v>
      </c>
      <c r="K41" s="8">
        <f t="shared" si="4"/>
        <v>3858872</v>
      </c>
      <c r="L41" s="38">
        <f t="shared" si="6"/>
        <v>3858872</v>
      </c>
      <c r="M41" s="6">
        <v>3863872.1</v>
      </c>
      <c r="N41" s="7">
        <v>3863872</v>
      </c>
      <c r="O41" s="8">
        <f t="shared" ref="O41:O46" si="9">IF(F41="Low",N41,0)</f>
        <v>3863872</v>
      </c>
      <c r="P41" s="9">
        <f t="shared" si="1"/>
        <v>3863872</v>
      </c>
      <c r="Q41" s="6">
        <v>3868872.1</v>
      </c>
      <c r="R41" s="10">
        <v>3868872.1</v>
      </c>
      <c r="S41" s="6">
        <v>0</v>
      </c>
      <c r="T41" s="10">
        <v>0</v>
      </c>
      <c r="U41" s="6">
        <v>0</v>
      </c>
      <c r="V41" s="10">
        <v>0</v>
      </c>
      <c r="W41" s="6">
        <f t="shared" si="7"/>
        <v>11591616.199999999</v>
      </c>
      <c r="X41" s="10">
        <f t="shared" si="8"/>
        <v>11591616.1</v>
      </c>
      <c r="Y41" s="36" t="s">
        <v>242</v>
      </c>
      <c r="Z41" s="23" t="s">
        <v>96</v>
      </c>
    </row>
    <row r="42" spans="1:26" ht="63" x14ac:dyDescent="0.3">
      <c r="A42" s="27" t="s">
        <v>108</v>
      </c>
      <c r="B42" s="17" t="s">
        <v>109</v>
      </c>
      <c r="C42" s="24" t="s">
        <v>110</v>
      </c>
      <c r="D42" s="17" t="s">
        <v>27</v>
      </c>
      <c r="E42" s="26" t="s">
        <v>33</v>
      </c>
      <c r="F42" s="33" t="s">
        <v>221</v>
      </c>
      <c r="G42" s="57"/>
      <c r="H42" s="56"/>
      <c r="I42" s="6">
        <v>300000</v>
      </c>
      <c r="J42" s="7">
        <v>300000</v>
      </c>
      <c r="K42" s="8">
        <f t="shared" si="4"/>
        <v>0</v>
      </c>
      <c r="L42" s="38">
        <f t="shared" si="6"/>
        <v>0</v>
      </c>
      <c r="M42" s="6">
        <v>300000</v>
      </c>
      <c r="N42" s="7">
        <v>300000</v>
      </c>
      <c r="O42" s="8">
        <f t="shared" si="9"/>
        <v>0</v>
      </c>
      <c r="P42" s="9">
        <f t="shared" si="1"/>
        <v>0</v>
      </c>
      <c r="Q42" s="6">
        <v>0</v>
      </c>
      <c r="R42" s="10">
        <v>0</v>
      </c>
      <c r="S42" s="6">
        <v>0</v>
      </c>
      <c r="T42" s="10">
        <v>0</v>
      </c>
      <c r="U42" s="6">
        <v>0</v>
      </c>
      <c r="V42" s="10">
        <v>0</v>
      </c>
      <c r="W42" s="6">
        <f t="shared" si="7"/>
        <v>600000</v>
      </c>
      <c r="X42" s="10">
        <f t="shared" si="8"/>
        <v>600000</v>
      </c>
      <c r="Y42" s="36" t="s">
        <v>242</v>
      </c>
      <c r="Z42" s="23" t="s">
        <v>228</v>
      </c>
    </row>
    <row r="43" spans="1:26" ht="63" x14ac:dyDescent="0.3">
      <c r="A43" s="27" t="s">
        <v>108</v>
      </c>
      <c r="B43" s="17" t="s">
        <v>111</v>
      </c>
      <c r="C43" s="24" t="s">
        <v>112</v>
      </c>
      <c r="D43" s="17" t="s">
        <v>27</v>
      </c>
      <c r="E43" s="26" t="s">
        <v>13</v>
      </c>
      <c r="F43" s="33" t="s">
        <v>221</v>
      </c>
      <c r="G43" s="57"/>
      <c r="H43" s="56"/>
      <c r="I43" s="6">
        <v>100000</v>
      </c>
      <c r="J43" s="7">
        <v>100000</v>
      </c>
      <c r="K43" s="8">
        <f t="shared" si="4"/>
        <v>0</v>
      </c>
      <c r="L43" s="38">
        <f t="shared" si="6"/>
        <v>0</v>
      </c>
      <c r="M43" s="6">
        <v>300000</v>
      </c>
      <c r="N43" s="7">
        <v>300000</v>
      </c>
      <c r="O43" s="8">
        <f t="shared" si="9"/>
        <v>0</v>
      </c>
      <c r="P43" s="9">
        <f t="shared" si="1"/>
        <v>0</v>
      </c>
      <c r="Q43" s="6">
        <v>0</v>
      </c>
      <c r="R43" s="10">
        <v>0</v>
      </c>
      <c r="S43" s="6">
        <v>0</v>
      </c>
      <c r="T43" s="10">
        <v>0</v>
      </c>
      <c r="U43" s="6">
        <v>0</v>
      </c>
      <c r="V43" s="10">
        <v>0</v>
      </c>
      <c r="W43" s="6">
        <f t="shared" si="7"/>
        <v>400000</v>
      </c>
      <c r="X43" s="10">
        <f t="shared" si="8"/>
        <v>400000</v>
      </c>
      <c r="Y43" s="36" t="s">
        <v>242</v>
      </c>
      <c r="Z43" s="23" t="s">
        <v>228</v>
      </c>
    </row>
    <row r="44" spans="1:26" ht="63" x14ac:dyDescent="0.3">
      <c r="A44" s="27" t="s">
        <v>113</v>
      </c>
      <c r="B44" s="17" t="s">
        <v>114</v>
      </c>
      <c r="C44" s="24" t="s">
        <v>115</v>
      </c>
      <c r="D44" s="17" t="s">
        <v>27</v>
      </c>
      <c r="E44" s="26" t="s">
        <v>161</v>
      </c>
      <c r="F44" s="33" t="s">
        <v>18</v>
      </c>
      <c r="G44" s="57"/>
      <c r="H44" s="56"/>
      <c r="I44" s="6">
        <v>384000</v>
      </c>
      <c r="J44" s="7">
        <v>384000</v>
      </c>
      <c r="K44" s="8">
        <f t="shared" si="4"/>
        <v>0</v>
      </c>
      <c r="L44" s="38">
        <f t="shared" si="6"/>
        <v>384000</v>
      </c>
      <c r="M44" s="6">
        <v>0</v>
      </c>
      <c r="N44" s="7">
        <v>0</v>
      </c>
      <c r="O44" s="8">
        <f t="shared" si="9"/>
        <v>0</v>
      </c>
      <c r="P44" s="9">
        <f t="shared" si="1"/>
        <v>0</v>
      </c>
      <c r="Q44" s="6">
        <v>0</v>
      </c>
      <c r="R44" s="10">
        <v>0</v>
      </c>
      <c r="S44" s="6">
        <v>0</v>
      </c>
      <c r="T44" s="10">
        <v>0</v>
      </c>
      <c r="U44" s="6">
        <v>0</v>
      </c>
      <c r="V44" s="10">
        <v>0</v>
      </c>
      <c r="W44" s="6">
        <f t="shared" si="7"/>
        <v>384000</v>
      </c>
      <c r="X44" s="10">
        <f t="shared" si="8"/>
        <v>384000</v>
      </c>
      <c r="Y44" s="36" t="s">
        <v>242</v>
      </c>
      <c r="Z44" s="23" t="s">
        <v>258</v>
      </c>
    </row>
    <row r="45" spans="1:26" ht="84" x14ac:dyDescent="0.3">
      <c r="A45" s="27" t="s">
        <v>113</v>
      </c>
      <c r="B45" s="17" t="s">
        <v>116</v>
      </c>
      <c r="C45" s="24" t="s">
        <v>117</v>
      </c>
      <c r="D45" s="17" t="s">
        <v>12</v>
      </c>
      <c r="E45" s="26" t="s">
        <v>58</v>
      </c>
      <c r="F45" s="33" t="s">
        <v>28</v>
      </c>
      <c r="G45" s="57"/>
      <c r="H45" s="56"/>
      <c r="I45" s="6">
        <v>1075729</v>
      </c>
      <c r="J45" s="7">
        <v>1075729</v>
      </c>
      <c r="K45" s="8">
        <f>J45</f>
        <v>1075729</v>
      </c>
      <c r="L45" s="38">
        <f t="shared" si="6"/>
        <v>1075729</v>
      </c>
      <c r="M45" s="6">
        <v>727567</v>
      </c>
      <c r="N45" s="7">
        <v>727567</v>
      </c>
      <c r="O45" s="8">
        <f t="shared" si="9"/>
        <v>727567</v>
      </c>
      <c r="P45" s="9">
        <f t="shared" si="1"/>
        <v>727567</v>
      </c>
      <c r="Q45" s="6">
        <v>0</v>
      </c>
      <c r="R45" s="10">
        <v>0</v>
      </c>
      <c r="S45" s="6">
        <v>0</v>
      </c>
      <c r="T45" s="10">
        <v>0</v>
      </c>
      <c r="U45" s="6">
        <v>0</v>
      </c>
      <c r="V45" s="10">
        <v>0</v>
      </c>
      <c r="W45" s="6">
        <f t="shared" si="7"/>
        <v>1803296</v>
      </c>
      <c r="X45" s="10">
        <f t="shared" si="8"/>
        <v>1803296</v>
      </c>
      <c r="Y45" s="36" t="s">
        <v>246</v>
      </c>
      <c r="Z45" s="23" t="s">
        <v>118</v>
      </c>
    </row>
    <row r="46" spans="1:26" ht="72" x14ac:dyDescent="0.3">
      <c r="A46" s="27" t="s">
        <v>113</v>
      </c>
      <c r="B46" s="17" t="s">
        <v>119</v>
      </c>
      <c r="C46" s="24" t="s">
        <v>120</v>
      </c>
      <c r="D46" s="17" t="s">
        <v>27</v>
      </c>
      <c r="E46" s="26" t="s">
        <v>67</v>
      </c>
      <c r="F46" s="33" t="s">
        <v>28</v>
      </c>
      <c r="G46" s="57">
        <v>474000</v>
      </c>
      <c r="H46" s="56"/>
      <c r="I46" s="6">
        <v>571535</v>
      </c>
      <c r="J46" s="7">
        <v>297535</v>
      </c>
      <c r="K46" s="8">
        <f t="shared" ref="K46:K84" si="10">IF(F46="Low",J46,0)</f>
        <v>297535</v>
      </c>
      <c r="L46" s="38">
        <f t="shared" si="6"/>
        <v>297535</v>
      </c>
      <c r="M46" s="6">
        <v>0</v>
      </c>
      <c r="N46" s="7">
        <v>0</v>
      </c>
      <c r="O46" s="8">
        <f t="shared" si="9"/>
        <v>0</v>
      </c>
      <c r="P46" s="9">
        <f t="shared" si="1"/>
        <v>0</v>
      </c>
      <c r="Q46" s="6">
        <v>0</v>
      </c>
      <c r="R46" s="10">
        <v>0</v>
      </c>
      <c r="S46" s="6">
        <v>0</v>
      </c>
      <c r="T46" s="10">
        <v>0</v>
      </c>
      <c r="U46" s="6">
        <v>0</v>
      </c>
      <c r="V46" s="10">
        <v>0</v>
      </c>
      <c r="W46" s="6">
        <f t="shared" si="7"/>
        <v>571535</v>
      </c>
      <c r="X46" s="10">
        <f t="shared" si="8"/>
        <v>297535</v>
      </c>
      <c r="Y46" s="36" t="s">
        <v>255</v>
      </c>
      <c r="Z46" s="23" t="s">
        <v>229</v>
      </c>
    </row>
    <row r="47" spans="1:26" ht="63" x14ac:dyDescent="0.3">
      <c r="A47" s="27" t="s">
        <v>121</v>
      </c>
      <c r="B47" s="17" t="s">
        <v>122</v>
      </c>
      <c r="C47" s="24" t="s">
        <v>123</v>
      </c>
      <c r="D47" s="17" t="s">
        <v>27</v>
      </c>
      <c r="E47" s="26" t="s">
        <v>40</v>
      </c>
      <c r="F47" s="33" t="s">
        <v>14</v>
      </c>
      <c r="G47" s="57"/>
      <c r="H47" s="55"/>
      <c r="I47" s="6">
        <v>493907</v>
      </c>
      <c r="J47" s="7">
        <v>0</v>
      </c>
      <c r="K47" s="8">
        <f t="shared" si="10"/>
        <v>0</v>
      </c>
      <c r="L47" s="38">
        <f t="shared" si="6"/>
        <v>0</v>
      </c>
      <c r="M47" s="6">
        <v>82880</v>
      </c>
      <c r="N47" s="7">
        <v>0</v>
      </c>
      <c r="O47" s="8"/>
      <c r="P47" s="9">
        <f t="shared" si="1"/>
        <v>0</v>
      </c>
      <c r="Q47" s="6">
        <v>82880</v>
      </c>
      <c r="R47" s="10">
        <v>0</v>
      </c>
      <c r="S47" s="6">
        <v>82880</v>
      </c>
      <c r="T47" s="10">
        <v>0</v>
      </c>
      <c r="U47" s="6">
        <v>82880</v>
      </c>
      <c r="V47" s="10">
        <v>0</v>
      </c>
      <c r="W47" s="6">
        <f t="shared" si="7"/>
        <v>825427</v>
      </c>
      <c r="X47" s="10">
        <f t="shared" si="8"/>
        <v>0</v>
      </c>
      <c r="Y47" s="36" t="s">
        <v>242</v>
      </c>
      <c r="Z47" s="23"/>
    </row>
    <row r="48" spans="1:26" ht="63" x14ac:dyDescent="0.3">
      <c r="A48" s="27" t="s">
        <v>121</v>
      </c>
      <c r="B48" s="17" t="s">
        <v>124</v>
      </c>
      <c r="C48" s="24" t="s">
        <v>125</v>
      </c>
      <c r="D48" s="17" t="s">
        <v>27</v>
      </c>
      <c r="E48" s="26" t="s">
        <v>161</v>
      </c>
      <c r="F48" s="33" t="s">
        <v>14</v>
      </c>
      <c r="G48" s="57"/>
      <c r="H48" s="55"/>
      <c r="I48" s="6">
        <v>766000</v>
      </c>
      <c r="J48" s="7">
        <v>0</v>
      </c>
      <c r="K48" s="8">
        <f t="shared" si="10"/>
        <v>0</v>
      </c>
      <c r="L48" s="38">
        <f t="shared" si="6"/>
        <v>0</v>
      </c>
      <c r="M48" s="6">
        <v>766000</v>
      </c>
      <c r="N48" s="7">
        <v>0</v>
      </c>
      <c r="O48" s="8"/>
      <c r="P48" s="9">
        <f t="shared" si="1"/>
        <v>0</v>
      </c>
      <c r="Q48" s="6">
        <v>766000</v>
      </c>
      <c r="R48" s="10">
        <v>0</v>
      </c>
      <c r="S48" s="6">
        <v>766000</v>
      </c>
      <c r="T48" s="10">
        <v>0</v>
      </c>
      <c r="U48" s="6">
        <v>766000</v>
      </c>
      <c r="V48" s="10">
        <v>0</v>
      </c>
      <c r="W48" s="6">
        <f t="shared" si="7"/>
        <v>3830000</v>
      </c>
      <c r="X48" s="10">
        <f t="shared" si="8"/>
        <v>0</v>
      </c>
      <c r="Y48" s="36" t="s">
        <v>242</v>
      </c>
      <c r="Z48" s="23"/>
    </row>
    <row r="49" spans="1:26" ht="72" x14ac:dyDescent="0.3">
      <c r="A49" s="27" t="s">
        <v>126</v>
      </c>
      <c r="B49" s="17" t="s">
        <v>127</v>
      </c>
      <c r="C49" s="24" t="s">
        <v>128</v>
      </c>
      <c r="D49" s="17" t="s">
        <v>27</v>
      </c>
      <c r="E49" s="26" t="s">
        <v>33</v>
      </c>
      <c r="F49" s="33" t="s">
        <v>28</v>
      </c>
      <c r="G49" s="57"/>
      <c r="H49" s="56"/>
      <c r="I49" s="6">
        <v>1012000</v>
      </c>
      <c r="J49" s="7">
        <v>0</v>
      </c>
      <c r="K49" s="8">
        <f t="shared" si="10"/>
        <v>0</v>
      </c>
      <c r="L49" s="38">
        <f t="shared" si="6"/>
        <v>0</v>
      </c>
      <c r="M49" s="6">
        <v>0</v>
      </c>
      <c r="N49" s="7">
        <v>240000</v>
      </c>
      <c r="O49" s="8">
        <f>IF(F49="Low",N49,0)</f>
        <v>240000</v>
      </c>
      <c r="P49" s="9">
        <f t="shared" si="1"/>
        <v>240000</v>
      </c>
      <c r="Q49" s="6">
        <v>0</v>
      </c>
      <c r="R49" s="10">
        <v>0</v>
      </c>
      <c r="S49" s="6">
        <v>0</v>
      </c>
      <c r="T49" s="10">
        <v>0</v>
      </c>
      <c r="U49" s="6">
        <v>0</v>
      </c>
      <c r="V49" s="10">
        <v>0</v>
      </c>
      <c r="W49" s="6">
        <f t="shared" si="7"/>
        <v>1012000</v>
      </c>
      <c r="X49" s="10">
        <f t="shared" si="8"/>
        <v>240000</v>
      </c>
      <c r="Y49" s="36" t="s">
        <v>242</v>
      </c>
      <c r="Z49" s="23" t="s">
        <v>259</v>
      </c>
    </row>
    <row r="50" spans="1:26" ht="63" x14ac:dyDescent="0.3">
      <c r="A50" s="27" t="s">
        <v>129</v>
      </c>
      <c r="B50" s="17" t="s">
        <v>130</v>
      </c>
      <c r="C50" s="24" t="s">
        <v>131</v>
      </c>
      <c r="D50" s="17" t="s">
        <v>32</v>
      </c>
      <c r="E50" s="26" t="s">
        <v>40</v>
      </c>
      <c r="F50" s="33" t="s">
        <v>14</v>
      </c>
      <c r="G50" s="57"/>
      <c r="H50" s="55"/>
      <c r="I50" s="6">
        <v>1500000</v>
      </c>
      <c r="J50" s="7">
        <v>0</v>
      </c>
      <c r="K50" s="8">
        <f t="shared" si="10"/>
        <v>0</v>
      </c>
      <c r="L50" s="38">
        <f t="shared" si="6"/>
        <v>0</v>
      </c>
      <c r="M50" s="6">
        <v>0</v>
      </c>
      <c r="N50" s="7">
        <v>0</v>
      </c>
      <c r="O50" s="8"/>
      <c r="P50" s="9">
        <f t="shared" si="1"/>
        <v>0</v>
      </c>
      <c r="Q50" s="6">
        <v>0</v>
      </c>
      <c r="R50" s="10">
        <v>0</v>
      </c>
      <c r="S50" s="6">
        <v>0</v>
      </c>
      <c r="T50" s="10">
        <v>0</v>
      </c>
      <c r="U50" s="6">
        <v>0</v>
      </c>
      <c r="V50" s="10">
        <v>0</v>
      </c>
      <c r="W50" s="6">
        <f t="shared" si="7"/>
        <v>1500000</v>
      </c>
      <c r="X50" s="10">
        <f t="shared" si="8"/>
        <v>0</v>
      </c>
      <c r="Y50" s="36" t="s">
        <v>242</v>
      </c>
      <c r="Z50" s="23"/>
    </row>
    <row r="51" spans="1:26" ht="63" x14ac:dyDescent="0.3">
      <c r="A51" s="27" t="s">
        <v>132</v>
      </c>
      <c r="B51" s="17" t="s">
        <v>133</v>
      </c>
      <c r="C51" s="24" t="s">
        <v>134</v>
      </c>
      <c r="D51" s="17" t="s">
        <v>27</v>
      </c>
      <c r="E51" s="26" t="s">
        <v>33</v>
      </c>
      <c r="F51" s="33" t="s">
        <v>221</v>
      </c>
      <c r="G51" s="57">
        <v>555000</v>
      </c>
      <c r="H51" s="56">
        <v>200000</v>
      </c>
      <c r="I51" s="6">
        <v>200000</v>
      </c>
      <c r="J51" s="7">
        <f>I51</f>
        <v>200000</v>
      </c>
      <c r="K51" s="8">
        <f t="shared" si="10"/>
        <v>0</v>
      </c>
      <c r="L51" s="38">
        <f t="shared" si="6"/>
        <v>0</v>
      </c>
      <c r="M51" s="6">
        <v>200000</v>
      </c>
      <c r="N51" s="7">
        <v>200000</v>
      </c>
      <c r="O51" s="8">
        <f>IF(F51="Low",N51,0)</f>
        <v>0</v>
      </c>
      <c r="P51" s="9">
        <f t="shared" si="1"/>
        <v>0</v>
      </c>
      <c r="Q51" s="6">
        <v>0</v>
      </c>
      <c r="R51" s="10">
        <v>0</v>
      </c>
      <c r="S51" s="6">
        <v>0</v>
      </c>
      <c r="T51" s="10">
        <v>0</v>
      </c>
      <c r="U51" s="6">
        <v>0</v>
      </c>
      <c r="V51" s="10">
        <v>0</v>
      </c>
      <c r="W51" s="6">
        <f t="shared" si="7"/>
        <v>400000</v>
      </c>
      <c r="X51" s="10">
        <f t="shared" si="8"/>
        <v>400000</v>
      </c>
      <c r="Y51" s="36" t="s">
        <v>242</v>
      </c>
      <c r="Z51" s="23" t="s">
        <v>237</v>
      </c>
    </row>
    <row r="52" spans="1:26" ht="147" x14ac:dyDescent="0.3">
      <c r="A52" s="27" t="s">
        <v>132</v>
      </c>
      <c r="B52" s="17" t="s">
        <v>135</v>
      </c>
      <c r="C52" s="24" t="s">
        <v>136</v>
      </c>
      <c r="D52" s="17" t="s">
        <v>27</v>
      </c>
      <c r="E52" s="26" t="s">
        <v>244</v>
      </c>
      <c r="F52" s="33" t="s">
        <v>230</v>
      </c>
      <c r="G52" s="60" t="s">
        <v>261</v>
      </c>
      <c r="H52" s="56"/>
      <c r="I52" s="6">
        <v>0</v>
      </c>
      <c r="J52" s="7">
        <v>0</v>
      </c>
      <c r="K52" s="8">
        <f t="shared" si="10"/>
        <v>0</v>
      </c>
      <c r="L52" s="38">
        <f t="shared" si="6"/>
        <v>0</v>
      </c>
      <c r="M52" s="6">
        <v>9459812</v>
      </c>
      <c r="N52" s="7">
        <f>M52</f>
        <v>9459812</v>
      </c>
      <c r="O52" s="8"/>
      <c r="P52" s="9">
        <v>3300000</v>
      </c>
      <c r="Q52" s="6">
        <v>7644607</v>
      </c>
      <c r="R52" s="10">
        <f>Q52</f>
        <v>7644607</v>
      </c>
      <c r="S52" s="6">
        <v>0</v>
      </c>
      <c r="T52" s="10">
        <v>0</v>
      </c>
      <c r="U52" s="6">
        <v>0</v>
      </c>
      <c r="V52" s="10">
        <v>0</v>
      </c>
      <c r="W52" s="6">
        <f t="shared" si="7"/>
        <v>17104419</v>
      </c>
      <c r="X52" s="10">
        <f t="shared" si="8"/>
        <v>17104419</v>
      </c>
      <c r="Y52" s="36" t="s">
        <v>252</v>
      </c>
      <c r="Z52" s="23" t="s">
        <v>236</v>
      </c>
    </row>
    <row r="53" spans="1:26" ht="108" x14ac:dyDescent="0.3">
      <c r="A53" s="27" t="s">
        <v>132</v>
      </c>
      <c r="B53" s="17" t="s">
        <v>137</v>
      </c>
      <c r="C53" s="24" t="s">
        <v>138</v>
      </c>
      <c r="D53" s="17" t="s">
        <v>32</v>
      </c>
      <c r="E53" s="26" t="s">
        <v>33</v>
      </c>
      <c r="F53" s="33" t="s">
        <v>221</v>
      </c>
      <c r="G53" s="57"/>
      <c r="H53" s="56"/>
      <c r="I53" s="6">
        <v>550000</v>
      </c>
      <c r="J53" s="7">
        <f>I53</f>
        <v>550000</v>
      </c>
      <c r="K53" s="8">
        <f t="shared" si="10"/>
        <v>0</v>
      </c>
      <c r="L53" s="38">
        <f t="shared" si="6"/>
        <v>0</v>
      </c>
      <c r="M53" s="6">
        <v>0</v>
      </c>
      <c r="N53" s="7">
        <v>0</v>
      </c>
      <c r="O53" s="8">
        <f>IF(F53="Low",N53,0)</f>
        <v>0</v>
      </c>
      <c r="P53" s="9">
        <f t="shared" ref="P53:P87" si="11">IF(OR(F53="Low",F53="High"),N53,0)</f>
        <v>0</v>
      </c>
      <c r="Q53" s="6">
        <v>0</v>
      </c>
      <c r="R53" s="10">
        <v>0</v>
      </c>
      <c r="S53" s="6">
        <v>0</v>
      </c>
      <c r="T53" s="10">
        <v>0</v>
      </c>
      <c r="U53" s="6">
        <v>0</v>
      </c>
      <c r="V53" s="10">
        <v>0</v>
      </c>
      <c r="W53" s="6">
        <f t="shared" si="7"/>
        <v>550000</v>
      </c>
      <c r="X53" s="10">
        <f t="shared" si="8"/>
        <v>550000</v>
      </c>
      <c r="Y53" s="36" t="s">
        <v>242</v>
      </c>
      <c r="Z53" s="23" t="s">
        <v>260</v>
      </c>
    </row>
    <row r="54" spans="1:26" ht="84" x14ac:dyDescent="0.3">
      <c r="A54" s="27" t="s">
        <v>132</v>
      </c>
      <c r="B54" s="17" t="s">
        <v>139</v>
      </c>
      <c r="C54" s="24" t="s">
        <v>140</v>
      </c>
      <c r="D54" s="17" t="s">
        <v>27</v>
      </c>
      <c r="E54" s="26" t="s">
        <v>33</v>
      </c>
      <c r="F54" s="33" t="s">
        <v>231</v>
      </c>
      <c r="G54" s="57">
        <v>480000</v>
      </c>
      <c r="H54" s="56">
        <v>200000</v>
      </c>
      <c r="I54" s="6">
        <v>200000</v>
      </c>
      <c r="J54" s="7">
        <f>I54</f>
        <v>200000</v>
      </c>
      <c r="K54" s="8">
        <f t="shared" si="10"/>
        <v>0</v>
      </c>
      <c r="L54" s="38">
        <f t="shared" si="6"/>
        <v>0</v>
      </c>
      <c r="M54" s="6">
        <v>0</v>
      </c>
      <c r="N54" s="7">
        <v>0</v>
      </c>
      <c r="O54" s="8">
        <f>IF(F54="Low",N54,0)</f>
        <v>0</v>
      </c>
      <c r="P54" s="9">
        <f t="shared" si="11"/>
        <v>0</v>
      </c>
      <c r="Q54" s="6">
        <v>0</v>
      </c>
      <c r="R54" s="10">
        <v>0</v>
      </c>
      <c r="S54" s="6">
        <v>0</v>
      </c>
      <c r="T54" s="10">
        <v>0</v>
      </c>
      <c r="U54" s="6">
        <v>0</v>
      </c>
      <c r="V54" s="10">
        <v>0</v>
      </c>
      <c r="W54" s="6">
        <f t="shared" si="7"/>
        <v>200000</v>
      </c>
      <c r="X54" s="10">
        <f t="shared" si="8"/>
        <v>200000</v>
      </c>
      <c r="Y54" s="36" t="s">
        <v>262</v>
      </c>
      <c r="Z54" s="23" t="s">
        <v>235</v>
      </c>
    </row>
    <row r="55" spans="1:26" ht="72" x14ac:dyDescent="0.3">
      <c r="A55" s="27" t="s">
        <v>141</v>
      </c>
      <c r="B55" s="17" t="s">
        <v>142</v>
      </c>
      <c r="C55" s="24" t="s">
        <v>143</v>
      </c>
      <c r="D55" s="17" t="s">
        <v>27</v>
      </c>
      <c r="E55" s="26" t="s">
        <v>244</v>
      </c>
      <c r="F55" s="33" t="s">
        <v>231</v>
      </c>
      <c r="G55" s="57"/>
      <c r="H55" s="56"/>
      <c r="I55" s="6">
        <v>550000</v>
      </c>
      <c r="J55" s="7">
        <v>535000</v>
      </c>
      <c r="K55" s="8">
        <f t="shared" si="10"/>
        <v>0</v>
      </c>
      <c r="L55" s="38">
        <f t="shared" si="6"/>
        <v>0</v>
      </c>
      <c r="M55" s="6">
        <v>0</v>
      </c>
      <c r="N55" s="7">
        <v>0</v>
      </c>
      <c r="O55" s="8">
        <f>IF(F55="Low",N55,0)</f>
        <v>0</v>
      </c>
      <c r="P55" s="9">
        <f t="shared" si="11"/>
        <v>0</v>
      </c>
      <c r="Q55" s="6">
        <v>0</v>
      </c>
      <c r="R55" s="10">
        <v>0</v>
      </c>
      <c r="S55" s="6">
        <v>0</v>
      </c>
      <c r="T55" s="10">
        <v>0</v>
      </c>
      <c r="U55" s="6">
        <v>0</v>
      </c>
      <c r="V55" s="10">
        <v>0</v>
      </c>
      <c r="W55" s="6">
        <f t="shared" si="7"/>
        <v>550000</v>
      </c>
      <c r="X55" s="10">
        <f t="shared" si="8"/>
        <v>535000</v>
      </c>
      <c r="Y55" s="36" t="s">
        <v>253</v>
      </c>
      <c r="Z55" s="23" t="s">
        <v>240</v>
      </c>
    </row>
    <row r="56" spans="1:26" ht="63" x14ac:dyDescent="0.3">
      <c r="A56" s="27" t="s">
        <v>141</v>
      </c>
      <c r="B56" s="17" t="s">
        <v>144</v>
      </c>
      <c r="C56" s="24" t="s">
        <v>145</v>
      </c>
      <c r="D56" s="17" t="s">
        <v>27</v>
      </c>
      <c r="E56" s="26" t="s">
        <v>67</v>
      </c>
      <c r="F56" s="33" t="s">
        <v>231</v>
      </c>
      <c r="G56" s="57"/>
      <c r="H56" s="56"/>
      <c r="I56" s="6">
        <v>150000</v>
      </c>
      <c r="J56" s="7">
        <v>150000</v>
      </c>
      <c r="K56" s="8">
        <f t="shared" si="10"/>
        <v>0</v>
      </c>
      <c r="L56" s="38">
        <f t="shared" si="6"/>
        <v>0</v>
      </c>
      <c r="M56" s="6">
        <v>0</v>
      </c>
      <c r="N56" s="7">
        <v>0</v>
      </c>
      <c r="O56" s="8">
        <f>IF(F56="Low",N56,0)</f>
        <v>0</v>
      </c>
      <c r="P56" s="9">
        <f t="shared" si="11"/>
        <v>0</v>
      </c>
      <c r="Q56" s="6">
        <v>0</v>
      </c>
      <c r="R56" s="10">
        <v>0</v>
      </c>
      <c r="S56" s="6">
        <v>0</v>
      </c>
      <c r="T56" s="10">
        <v>0</v>
      </c>
      <c r="U56" s="6">
        <v>0</v>
      </c>
      <c r="V56" s="10">
        <v>0</v>
      </c>
      <c r="W56" s="6">
        <f t="shared" si="7"/>
        <v>150000</v>
      </c>
      <c r="X56" s="10">
        <f t="shared" si="8"/>
        <v>150000</v>
      </c>
      <c r="Y56" s="36" t="s">
        <v>242</v>
      </c>
      <c r="Z56" s="23" t="s">
        <v>240</v>
      </c>
    </row>
    <row r="57" spans="1:26" ht="63" x14ac:dyDescent="0.3">
      <c r="A57" s="27" t="s">
        <v>146</v>
      </c>
      <c r="B57" s="17" t="s">
        <v>147</v>
      </c>
      <c r="C57" s="24" t="s">
        <v>148</v>
      </c>
      <c r="D57" s="17" t="s">
        <v>27</v>
      </c>
      <c r="E57" s="26" t="s">
        <v>99</v>
      </c>
      <c r="F57" s="33" t="s">
        <v>14</v>
      </c>
      <c r="G57" s="57"/>
      <c r="H57" s="55"/>
      <c r="I57" s="6">
        <v>45340669</v>
      </c>
      <c r="J57" s="7">
        <v>0</v>
      </c>
      <c r="K57" s="8">
        <f t="shared" si="10"/>
        <v>0</v>
      </c>
      <c r="L57" s="38">
        <f t="shared" si="6"/>
        <v>0</v>
      </c>
      <c r="M57" s="6">
        <v>46033292</v>
      </c>
      <c r="N57" s="7">
        <v>0</v>
      </c>
      <c r="O57" s="8"/>
      <c r="P57" s="9">
        <f t="shared" si="11"/>
        <v>0</v>
      </c>
      <c r="Q57" s="6">
        <v>0</v>
      </c>
      <c r="R57" s="10">
        <v>0</v>
      </c>
      <c r="S57" s="6">
        <v>0</v>
      </c>
      <c r="T57" s="10">
        <v>0</v>
      </c>
      <c r="U57" s="6">
        <v>0</v>
      </c>
      <c r="V57" s="10">
        <v>0</v>
      </c>
      <c r="W57" s="6">
        <f t="shared" si="7"/>
        <v>91373961</v>
      </c>
      <c r="X57" s="10">
        <f t="shared" si="8"/>
        <v>0</v>
      </c>
      <c r="Y57" s="36" t="s">
        <v>242</v>
      </c>
      <c r="Z57" s="23"/>
    </row>
    <row r="58" spans="1:26" ht="90" x14ac:dyDescent="0.4">
      <c r="A58" s="27" t="s">
        <v>149</v>
      </c>
      <c r="B58" s="17" t="s">
        <v>150</v>
      </c>
      <c r="C58" s="24" t="s">
        <v>151</v>
      </c>
      <c r="D58" s="17" t="s">
        <v>152</v>
      </c>
      <c r="E58" s="26" t="s">
        <v>67</v>
      </c>
      <c r="F58" s="33" t="s">
        <v>14</v>
      </c>
      <c r="G58" s="57"/>
      <c r="H58" s="55"/>
      <c r="I58" s="12">
        <v>2600000</v>
      </c>
      <c r="J58" s="7"/>
      <c r="K58" s="8">
        <f t="shared" si="10"/>
        <v>0</v>
      </c>
      <c r="L58" s="38">
        <f t="shared" si="6"/>
        <v>0</v>
      </c>
      <c r="M58" s="12">
        <v>5800000</v>
      </c>
      <c r="N58" s="7"/>
      <c r="O58" s="8"/>
      <c r="P58" s="9">
        <f t="shared" si="11"/>
        <v>0</v>
      </c>
      <c r="Q58" s="12">
        <v>5800000</v>
      </c>
      <c r="R58" s="10"/>
      <c r="S58" s="12"/>
      <c r="T58" s="10"/>
      <c r="U58" s="12"/>
      <c r="V58" s="10"/>
      <c r="W58" s="12">
        <f t="shared" si="7"/>
        <v>14200000</v>
      </c>
      <c r="X58" s="10">
        <f t="shared" si="8"/>
        <v>0</v>
      </c>
      <c r="Y58" s="36" t="s">
        <v>242</v>
      </c>
      <c r="Z58" s="23"/>
    </row>
    <row r="59" spans="1:26" ht="72" x14ac:dyDescent="0.4">
      <c r="A59" s="27" t="s">
        <v>149</v>
      </c>
      <c r="B59" s="17" t="s">
        <v>153</v>
      </c>
      <c r="C59" s="24" t="s">
        <v>154</v>
      </c>
      <c r="D59" s="17" t="s">
        <v>155</v>
      </c>
      <c r="E59" s="26" t="s">
        <v>13</v>
      </c>
      <c r="F59" s="33" t="s">
        <v>14</v>
      </c>
      <c r="G59" s="57"/>
      <c r="H59" s="55"/>
      <c r="I59" s="12">
        <v>449000</v>
      </c>
      <c r="J59" s="7"/>
      <c r="K59" s="8">
        <f t="shared" si="10"/>
        <v>0</v>
      </c>
      <c r="L59" s="38">
        <f t="shared" si="6"/>
        <v>0</v>
      </c>
      <c r="M59" s="12"/>
      <c r="N59" s="7"/>
      <c r="O59" s="8"/>
      <c r="P59" s="9">
        <f t="shared" si="11"/>
        <v>0</v>
      </c>
      <c r="Q59" s="6"/>
      <c r="R59" s="10"/>
      <c r="S59" s="6"/>
      <c r="T59" s="10"/>
      <c r="U59" s="6"/>
      <c r="V59" s="10"/>
      <c r="W59" s="6">
        <f t="shared" si="7"/>
        <v>449000</v>
      </c>
      <c r="X59" s="10">
        <f t="shared" si="8"/>
        <v>0</v>
      </c>
      <c r="Y59" s="36" t="s">
        <v>242</v>
      </c>
      <c r="Z59" s="23"/>
    </row>
    <row r="60" spans="1:26" ht="162" x14ac:dyDescent="0.4">
      <c r="A60" s="27" t="s">
        <v>149</v>
      </c>
      <c r="B60" s="17" t="s">
        <v>156</v>
      </c>
      <c r="C60" s="24" t="s">
        <v>157</v>
      </c>
      <c r="D60" s="17" t="s">
        <v>158</v>
      </c>
      <c r="E60" s="26" t="s">
        <v>13</v>
      </c>
      <c r="F60" s="33" t="s">
        <v>14</v>
      </c>
      <c r="G60" s="57"/>
      <c r="H60" s="55"/>
      <c r="I60" s="12">
        <v>250000</v>
      </c>
      <c r="J60" s="7"/>
      <c r="K60" s="8">
        <f t="shared" si="10"/>
        <v>0</v>
      </c>
      <c r="L60" s="38">
        <f t="shared" si="6"/>
        <v>0</v>
      </c>
      <c r="M60" s="12"/>
      <c r="N60" s="7"/>
      <c r="O60" s="8"/>
      <c r="P60" s="9">
        <f t="shared" si="11"/>
        <v>0</v>
      </c>
      <c r="Q60" s="6"/>
      <c r="R60" s="10"/>
      <c r="S60" s="6"/>
      <c r="T60" s="10"/>
      <c r="U60" s="6"/>
      <c r="V60" s="10"/>
      <c r="W60" s="6">
        <f t="shared" si="7"/>
        <v>250000</v>
      </c>
      <c r="X60" s="10">
        <f t="shared" si="8"/>
        <v>0</v>
      </c>
      <c r="Y60" s="36" t="s">
        <v>242</v>
      </c>
      <c r="Z60" s="23"/>
    </row>
    <row r="61" spans="1:26" ht="84" x14ac:dyDescent="0.4">
      <c r="A61" s="27" t="s">
        <v>149</v>
      </c>
      <c r="B61" s="17" t="s">
        <v>159</v>
      </c>
      <c r="C61" s="24" t="s">
        <v>160</v>
      </c>
      <c r="D61" s="17" t="s">
        <v>158</v>
      </c>
      <c r="E61" s="26" t="s">
        <v>161</v>
      </c>
      <c r="F61" s="33" t="s">
        <v>14</v>
      </c>
      <c r="G61" s="57"/>
      <c r="H61" s="55"/>
      <c r="I61" s="12">
        <v>120000</v>
      </c>
      <c r="J61" s="7"/>
      <c r="K61" s="8">
        <f t="shared" si="10"/>
        <v>0</v>
      </c>
      <c r="L61" s="38">
        <f t="shared" si="6"/>
        <v>0</v>
      </c>
      <c r="M61" s="12">
        <v>120000</v>
      </c>
      <c r="N61" s="7"/>
      <c r="O61" s="8"/>
      <c r="P61" s="9">
        <f t="shared" si="11"/>
        <v>0</v>
      </c>
      <c r="Q61" s="12">
        <v>120000</v>
      </c>
      <c r="R61" s="10"/>
      <c r="S61" s="12"/>
      <c r="T61" s="10"/>
      <c r="U61" s="12"/>
      <c r="V61" s="10"/>
      <c r="W61" s="12">
        <f t="shared" si="7"/>
        <v>360000</v>
      </c>
      <c r="X61" s="10">
        <f t="shared" si="8"/>
        <v>0</v>
      </c>
      <c r="Y61" s="36" t="s">
        <v>246</v>
      </c>
      <c r="Z61" s="23"/>
    </row>
    <row r="62" spans="1:26" ht="84" x14ac:dyDescent="0.3">
      <c r="A62" s="27" t="s">
        <v>162</v>
      </c>
      <c r="B62" s="17" t="s">
        <v>163</v>
      </c>
      <c r="C62" s="24" t="s">
        <v>164</v>
      </c>
      <c r="D62" s="17" t="s">
        <v>27</v>
      </c>
      <c r="E62" s="26" t="s">
        <v>161</v>
      </c>
      <c r="F62" s="33" t="s">
        <v>14</v>
      </c>
      <c r="G62" s="57"/>
      <c r="H62" s="55"/>
      <c r="I62" s="6">
        <v>100000</v>
      </c>
      <c r="J62" s="7">
        <v>0</v>
      </c>
      <c r="K62" s="8">
        <f t="shared" si="10"/>
        <v>0</v>
      </c>
      <c r="L62" s="38">
        <f t="shared" si="6"/>
        <v>0</v>
      </c>
      <c r="M62" s="6">
        <v>100000</v>
      </c>
      <c r="N62" s="7">
        <v>0</v>
      </c>
      <c r="O62" s="8"/>
      <c r="P62" s="9">
        <f t="shared" si="11"/>
        <v>0</v>
      </c>
      <c r="Q62" s="6">
        <v>0</v>
      </c>
      <c r="R62" s="10">
        <v>0</v>
      </c>
      <c r="S62" s="6">
        <v>0</v>
      </c>
      <c r="T62" s="10">
        <v>0</v>
      </c>
      <c r="U62" s="6">
        <v>0</v>
      </c>
      <c r="V62" s="10">
        <v>0</v>
      </c>
      <c r="W62" s="6">
        <f t="shared" si="7"/>
        <v>200000</v>
      </c>
      <c r="X62" s="10">
        <f t="shared" si="8"/>
        <v>0</v>
      </c>
      <c r="Y62" s="36" t="s">
        <v>254</v>
      </c>
      <c r="Z62" s="23"/>
    </row>
    <row r="63" spans="1:26" ht="63" x14ac:dyDescent="0.3">
      <c r="A63" s="27" t="s">
        <v>218</v>
      </c>
      <c r="B63" s="17" t="s">
        <v>219</v>
      </c>
      <c r="C63" s="24" t="s">
        <v>220</v>
      </c>
      <c r="D63" s="17" t="s">
        <v>27</v>
      </c>
      <c r="E63" s="26" t="s">
        <v>67</v>
      </c>
      <c r="F63" s="33" t="s">
        <v>14</v>
      </c>
      <c r="G63" s="54"/>
      <c r="H63" s="55"/>
      <c r="I63" s="6">
        <v>750000</v>
      </c>
      <c r="J63" s="7">
        <v>0</v>
      </c>
      <c r="K63" s="8">
        <f t="shared" si="10"/>
        <v>0</v>
      </c>
      <c r="L63" s="38">
        <f t="shared" si="6"/>
        <v>0</v>
      </c>
      <c r="M63" s="6">
        <v>750000</v>
      </c>
      <c r="N63" s="7">
        <v>0</v>
      </c>
      <c r="O63" s="8"/>
      <c r="P63" s="9">
        <f t="shared" si="11"/>
        <v>0</v>
      </c>
      <c r="Q63" s="6">
        <v>0</v>
      </c>
      <c r="R63" s="10">
        <v>0</v>
      </c>
      <c r="S63" s="6">
        <v>0</v>
      </c>
      <c r="T63" s="10">
        <v>0</v>
      </c>
      <c r="U63" s="6">
        <v>0</v>
      </c>
      <c r="V63" s="10">
        <v>0</v>
      </c>
      <c r="W63" s="6">
        <f t="shared" si="7"/>
        <v>1500000</v>
      </c>
      <c r="X63" s="10">
        <f t="shared" si="8"/>
        <v>0</v>
      </c>
      <c r="Y63" s="36" t="s">
        <v>242</v>
      </c>
      <c r="Z63" s="23"/>
    </row>
    <row r="64" spans="1:26" ht="84" x14ac:dyDescent="0.3">
      <c r="A64" s="27" t="s">
        <v>165</v>
      </c>
      <c r="B64" s="17" t="s">
        <v>166</v>
      </c>
      <c r="C64" s="24" t="s">
        <v>167</v>
      </c>
      <c r="D64" s="17" t="s">
        <v>12</v>
      </c>
      <c r="E64" s="26" t="s">
        <v>33</v>
      </c>
      <c r="F64" s="33" t="s">
        <v>221</v>
      </c>
      <c r="G64" s="57"/>
      <c r="H64" s="55"/>
      <c r="I64" s="6">
        <v>100000</v>
      </c>
      <c r="J64" s="7">
        <v>100000</v>
      </c>
      <c r="K64" s="8">
        <f t="shared" si="10"/>
        <v>0</v>
      </c>
      <c r="L64" s="38">
        <f t="shared" si="6"/>
        <v>0</v>
      </c>
      <c r="M64" s="6">
        <v>100000</v>
      </c>
      <c r="N64" s="7">
        <v>100000</v>
      </c>
      <c r="O64" s="8">
        <f t="shared" ref="O64:O87" si="12">IF(F64="Low",N64,0)</f>
        <v>0</v>
      </c>
      <c r="P64" s="9">
        <f t="shared" si="11"/>
        <v>0</v>
      </c>
      <c r="Q64" s="6">
        <v>0</v>
      </c>
      <c r="R64" s="10">
        <v>0</v>
      </c>
      <c r="S64" s="6">
        <v>0</v>
      </c>
      <c r="T64" s="10">
        <v>0</v>
      </c>
      <c r="U64" s="6">
        <v>0</v>
      </c>
      <c r="V64" s="10">
        <v>0</v>
      </c>
      <c r="W64" s="6">
        <f t="shared" si="7"/>
        <v>200000</v>
      </c>
      <c r="X64" s="10">
        <f t="shared" si="8"/>
        <v>200000</v>
      </c>
      <c r="Y64" s="36" t="s">
        <v>242</v>
      </c>
      <c r="Z64" s="23" t="s">
        <v>233</v>
      </c>
    </row>
    <row r="65" spans="1:26" ht="42" x14ac:dyDescent="0.3">
      <c r="A65" s="27" t="s">
        <v>165</v>
      </c>
      <c r="B65" s="17" t="s">
        <v>169</v>
      </c>
      <c r="C65" s="24" t="s">
        <v>170</v>
      </c>
      <c r="D65" s="17" t="s">
        <v>12</v>
      </c>
      <c r="E65" s="26" t="s">
        <v>21</v>
      </c>
      <c r="F65" s="33" t="s">
        <v>221</v>
      </c>
      <c r="G65" s="57"/>
      <c r="H65" s="55"/>
      <c r="I65" s="6">
        <v>100000</v>
      </c>
      <c r="J65" s="7">
        <v>100000</v>
      </c>
      <c r="K65" s="8">
        <f t="shared" si="10"/>
        <v>0</v>
      </c>
      <c r="L65" s="38">
        <f t="shared" si="6"/>
        <v>0</v>
      </c>
      <c r="M65" s="6">
        <v>100000</v>
      </c>
      <c r="N65" s="7">
        <v>100000</v>
      </c>
      <c r="O65" s="8">
        <f t="shared" si="12"/>
        <v>0</v>
      </c>
      <c r="P65" s="9">
        <f t="shared" si="11"/>
        <v>0</v>
      </c>
      <c r="Q65" s="6">
        <v>0</v>
      </c>
      <c r="R65" s="10">
        <v>0</v>
      </c>
      <c r="S65" s="6">
        <v>0</v>
      </c>
      <c r="T65" s="10">
        <v>0</v>
      </c>
      <c r="U65" s="6">
        <v>0</v>
      </c>
      <c r="V65" s="10">
        <v>0</v>
      </c>
      <c r="W65" s="6">
        <f t="shared" si="7"/>
        <v>200000</v>
      </c>
      <c r="X65" s="10">
        <f t="shared" si="8"/>
        <v>200000</v>
      </c>
      <c r="Y65" s="36" t="s">
        <v>242</v>
      </c>
      <c r="Z65" s="23" t="s">
        <v>234</v>
      </c>
    </row>
    <row r="66" spans="1:26" ht="63" x14ac:dyDescent="0.3">
      <c r="A66" s="27" t="s">
        <v>165</v>
      </c>
      <c r="B66" s="17" t="s">
        <v>171</v>
      </c>
      <c r="C66" s="24" t="s">
        <v>172</v>
      </c>
      <c r="D66" s="17" t="s">
        <v>27</v>
      </c>
      <c r="E66" s="26" t="s">
        <v>13</v>
      </c>
      <c r="F66" s="33" t="s">
        <v>221</v>
      </c>
      <c r="G66" s="57"/>
      <c r="H66" s="55"/>
      <c r="I66" s="6">
        <v>400000</v>
      </c>
      <c r="J66" s="7">
        <v>400000</v>
      </c>
      <c r="K66" s="8">
        <f t="shared" si="10"/>
        <v>0</v>
      </c>
      <c r="L66" s="38">
        <f t="shared" si="6"/>
        <v>0</v>
      </c>
      <c r="M66" s="6">
        <v>100000</v>
      </c>
      <c r="N66" s="7">
        <v>100000</v>
      </c>
      <c r="O66" s="8">
        <f t="shared" si="12"/>
        <v>0</v>
      </c>
      <c r="P66" s="9">
        <f t="shared" si="11"/>
        <v>0</v>
      </c>
      <c r="Q66" s="6">
        <v>0</v>
      </c>
      <c r="R66" s="10">
        <v>0</v>
      </c>
      <c r="S66" s="6">
        <v>0</v>
      </c>
      <c r="T66" s="10">
        <v>0</v>
      </c>
      <c r="U66" s="6">
        <v>0</v>
      </c>
      <c r="V66" s="10">
        <v>0</v>
      </c>
      <c r="W66" s="6">
        <f t="shared" si="7"/>
        <v>500000</v>
      </c>
      <c r="X66" s="10">
        <f t="shared" si="8"/>
        <v>500000</v>
      </c>
      <c r="Y66" s="36" t="s">
        <v>242</v>
      </c>
      <c r="Z66" s="23" t="s">
        <v>225</v>
      </c>
    </row>
    <row r="67" spans="1:26" ht="63" x14ac:dyDescent="0.3">
      <c r="A67" s="27" t="s">
        <v>165</v>
      </c>
      <c r="B67" s="17" t="s">
        <v>173</v>
      </c>
      <c r="C67" s="24" t="s">
        <v>174</v>
      </c>
      <c r="D67" s="17" t="s">
        <v>12</v>
      </c>
      <c r="E67" s="26" t="s">
        <v>13</v>
      </c>
      <c r="F67" s="33" t="s">
        <v>221</v>
      </c>
      <c r="G67" s="57"/>
      <c r="H67" s="55"/>
      <c r="I67" s="6">
        <v>150000</v>
      </c>
      <c r="J67" s="7">
        <v>150000</v>
      </c>
      <c r="K67" s="8">
        <f t="shared" si="10"/>
        <v>0</v>
      </c>
      <c r="L67" s="38">
        <f t="shared" si="6"/>
        <v>0</v>
      </c>
      <c r="M67" s="6">
        <v>0</v>
      </c>
      <c r="N67" s="7">
        <v>0</v>
      </c>
      <c r="O67" s="8">
        <f t="shared" si="12"/>
        <v>0</v>
      </c>
      <c r="P67" s="9">
        <f t="shared" si="11"/>
        <v>0</v>
      </c>
      <c r="Q67" s="6">
        <v>0</v>
      </c>
      <c r="R67" s="10">
        <v>0</v>
      </c>
      <c r="S67" s="6">
        <v>0</v>
      </c>
      <c r="T67" s="10">
        <v>0</v>
      </c>
      <c r="U67" s="6">
        <v>0</v>
      </c>
      <c r="V67" s="10">
        <v>0</v>
      </c>
      <c r="W67" s="6">
        <f t="shared" si="7"/>
        <v>150000</v>
      </c>
      <c r="X67" s="10">
        <f t="shared" si="8"/>
        <v>150000</v>
      </c>
      <c r="Y67" s="36" t="s">
        <v>242</v>
      </c>
      <c r="Z67" s="23" t="s">
        <v>225</v>
      </c>
    </row>
    <row r="68" spans="1:26" ht="63" x14ac:dyDescent="0.3">
      <c r="A68" s="27" t="s">
        <v>165</v>
      </c>
      <c r="B68" s="17" t="s">
        <v>175</v>
      </c>
      <c r="C68" s="24" t="s">
        <v>176</v>
      </c>
      <c r="D68" s="17" t="s">
        <v>27</v>
      </c>
      <c r="E68" s="26" t="s">
        <v>58</v>
      </c>
      <c r="F68" s="33" t="s">
        <v>221</v>
      </c>
      <c r="G68" s="57"/>
      <c r="H68" s="55"/>
      <c r="I68" s="6">
        <v>100000</v>
      </c>
      <c r="J68" s="7">
        <v>100000</v>
      </c>
      <c r="K68" s="8">
        <f t="shared" si="10"/>
        <v>0</v>
      </c>
      <c r="L68" s="38">
        <f t="shared" si="6"/>
        <v>0</v>
      </c>
      <c r="M68" s="6">
        <v>100000</v>
      </c>
      <c r="N68" s="7">
        <v>100000</v>
      </c>
      <c r="O68" s="8">
        <f t="shared" si="12"/>
        <v>0</v>
      </c>
      <c r="P68" s="9">
        <f t="shared" si="11"/>
        <v>0</v>
      </c>
      <c r="Q68" s="6">
        <v>0</v>
      </c>
      <c r="R68" s="10">
        <v>0</v>
      </c>
      <c r="S68" s="6">
        <v>0</v>
      </c>
      <c r="T68" s="10">
        <v>0</v>
      </c>
      <c r="U68" s="6">
        <v>0</v>
      </c>
      <c r="V68" s="10">
        <v>0</v>
      </c>
      <c r="W68" s="6">
        <f t="shared" si="7"/>
        <v>200000</v>
      </c>
      <c r="X68" s="10">
        <f t="shared" si="8"/>
        <v>200000</v>
      </c>
      <c r="Y68" s="36" t="s">
        <v>242</v>
      </c>
      <c r="Z68" s="23" t="s">
        <v>225</v>
      </c>
    </row>
    <row r="69" spans="1:26" ht="42" x14ac:dyDescent="0.3">
      <c r="A69" s="27" t="s">
        <v>165</v>
      </c>
      <c r="B69" s="17" t="s">
        <v>177</v>
      </c>
      <c r="C69" s="24" t="s">
        <v>178</v>
      </c>
      <c r="D69" s="17" t="s">
        <v>12</v>
      </c>
      <c r="E69" s="26" t="s">
        <v>33</v>
      </c>
      <c r="F69" s="33" t="s">
        <v>221</v>
      </c>
      <c r="G69" s="57"/>
      <c r="H69" s="55"/>
      <c r="I69" s="6">
        <v>250000</v>
      </c>
      <c r="J69" s="7">
        <v>250000</v>
      </c>
      <c r="K69" s="8">
        <f t="shared" si="10"/>
        <v>0</v>
      </c>
      <c r="L69" s="38">
        <f t="shared" ref="L69:L87" si="13">IF(OR(F69="Low",F69="High"),J69,0)</f>
        <v>0</v>
      </c>
      <c r="M69" s="6">
        <v>250000</v>
      </c>
      <c r="N69" s="7">
        <v>250000</v>
      </c>
      <c r="O69" s="8">
        <f t="shared" si="12"/>
        <v>0</v>
      </c>
      <c r="P69" s="9">
        <f t="shared" si="11"/>
        <v>0</v>
      </c>
      <c r="Q69" s="6">
        <v>0</v>
      </c>
      <c r="R69" s="10">
        <v>0</v>
      </c>
      <c r="S69" s="6">
        <v>0</v>
      </c>
      <c r="T69" s="10">
        <v>0</v>
      </c>
      <c r="U69" s="6">
        <v>0</v>
      </c>
      <c r="V69" s="10">
        <v>0</v>
      </c>
      <c r="W69" s="6">
        <f t="shared" ref="W69:W87" si="14">SUM(I69,M69,Q69,S69,U69)</f>
        <v>500000</v>
      </c>
      <c r="X69" s="10">
        <f t="shared" ref="X69:X87" si="15">SUM(J69,N69,R69,T69,V69)</f>
        <v>500000</v>
      </c>
      <c r="Y69" s="36" t="s">
        <v>242</v>
      </c>
      <c r="Z69" s="23" t="s">
        <v>225</v>
      </c>
    </row>
    <row r="70" spans="1:26" ht="63" x14ac:dyDescent="0.3">
      <c r="A70" s="27" t="s">
        <v>165</v>
      </c>
      <c r="B70" s="17" t="s">
        <v>179</v>
      </c>
      <c r="C70" s="24" t="s">
        <v>180</v>
      </c>
      <c r="D70" s="17" t="s">
        <v>27</v>
      </c>
      <c r="E70" s="26" t="s">
        <v>67</v>
      </c>
      <c r="F70" s="33" t="s">
        <v>221</v>
      </c>
      <c r="G70" s="57"/>
      <c r="H70" s="55"/>
      <c r="I70" s="6">
        <v>180000</v>
      </c>
      <c r="J70" s="7">
        <v>180000</v>
      </c>
      <c r="K70" s="8">
        <f t="shared" si="10"/>
        <v>0</v>
      </c>
      <c r="L70" s="38">
        <f t="shared" si="13"/>
        <v>0</v>
      </c>
      <c r="M70" s="6">
        <v>180000</v>
      </c>
      <c r="N70" s="7">
        <v>180000</v>
      </c>
      <c r="O70" s="8">
        <f t="shared" si="12"/>
        <v>0</v>
      </c>
      <c r="P70" s="9">
        <f t="shared" si="11"/>
        <v>0</v>
      </c>
      <c r="Q70" s="6">
        <v>180000</v>
      </c>
      <c r="R70" s="10">
        <v>180000</v>
      </c>
      <c r="S70" s="6">
        <v>0</v>
      </c>
      <c r="T70" s="10">
        <v>0</v>
      </c>
      <c r="U70" s="6">
        <v>0</v>
      </c>
      <c r="V70" s="10">
        <v>0</v>
      </c>
      <c r="W70" s="6">
        <f t="shared" si="14"/>
        <v>540000</v>
      </c>
      <c r="X70" s="10">
        <f t="shared" si="15"/>
        <v>540000</v>
      </c>
      <c r="Y70" s="36" t="s">
        <v>242</v>
      </c>
      <c r="Z70" s="23" t="s">
        <v>225</v>
      </c>
    </row>
    <row r="71" spans="1:26" ht="63" x14ac:dyDescent="0.3">
      <c r="A71" s="27" t="s">
        <v>165</v>
      </c>
      <c r="B71" s="17" t="s">
        <v>181</v>
      </c>
      <c r="C71" s="24" t="s">
        <v>182</v>
      </c>
      <c r="D71" s="17" t="s">
        <v>27</v>
      </c>
      <c r="E71" s="26" t="s">
        <v>67</v>
      </c>
      <c r="F71" s="33" t="s">
        <v>221</v>
      </c>
      <c r="G71" s="57"/>
      <c r="H71" s="55"/>
      <c r="I71" s="6">
        <v>300000</v>
      </c>
      <c r="J71" s="7">
        <v>300000</v>
      </c>
      <c r="K71" s="8">
        <f t="shared" si="10"/>
        <v>0</v>
      </c>
      <c r="L71" s="38">
        <f t="shared" si="13"/>
        <v>0</v>
      </c>
      <c r="M71" s="6">
        <v>100000</v>
      </c>
      <c r="N71" s="7">
        <v>100000</v>
      </c>
      <c r="O71" s="8">
        <f t="shared" si="12"/>
        <v>0</v>
      </c>
      <c r="P71" s="9">
        <f t="shared" si="11"/>
        <v>0</v>
      </c>
      <c r="Q71" s="6">
        <v>0</v>
      </c>
      <c r="R71" s="10">
        <v>0</v>
      </c>
      <c r="S71" s="6">
        <v>0</v>
      </c>
      <c r="T71" s="10">
        <v>0</v>
      </c>
      <c r="U71" s="6">
        <v>0</v>
      </c>
      <c r="V71" s="10">
        <v>0</v>
      </c>
      <c r="W71" s="6">
        <f t="shared" si="14"/>
        <v>400000</v>
      </c>
      <c r="X71" s="10">
        <f t="shared" si="15"/>
        <v>400000</v>
      </c>
      <c r="Y71" s="36" t="s">
        <v>242</v>
      </c>
      <c r="Z71" s="23" t="s">
        <v>225</v>
      </c>
    </row>
    <row r="72" spans="1:26" ht="63" x14ac:dyDescent="0.3">
      <c r="A72" s="27" t="s">
        <v>165</v>
      </c>
      <c r="B72" s="17" t="s">
        <v>183</v>
      </c>
      <c r="C72" s="24" t="s">
        <v>184</v>
      </c>
      <c r="D72" s="17" t="s">
        <v>27</v>
      </c>
      <c r="E72" s="26" t="s">
        <v>33</v>
      </c>
      <c r="F72" s="33" t="s">
        <v>221</v>
      </c>
      <c r="G72" s="57"/>
      <c r="H72" s="55"/>
      <c r="I72" s="6">
        <v>150000</v>
      </c>
      <c r="J72" s="7">
        <v>150000</v>
      </c>
      <c r="K72" s="8">
        <f t="shared" si="10"/>
        <v>0</v>
      </c>
      <c r="L72" s="38">
        <f t="shared" si="13"/>
        <v>0</v>
      </c>
      <c r="M72" s="6">
        <v>100000</v>
      </c>
      <c r="N72" s="7">
        <v>100000</v>
      </c>
      <c r="O72" s="8">
        <f t="shared" si="12"/>
        <v>0</v>
      </c>
      <c r="P72" s="9">
        <f t="shared" si="11"/>
        <v>0</v>
      </c>
      <c r="Q72" s="6">
        <v>0</v>
      </c>
      <c r="R72" s="10">
        <v>0</v>
      </c>
      <c r="S72" s="6">
        <v>0</v>
      </c>
      <c r="T72" s="10">
        <v>0</v>
      </c>
      <c r="U72" s="6">
        <v>0</v>
      </c>
      <c r="V72" s="10">
        <v>0</v>
      </c>
      <c r="W72" s="6">
        <f t="shared" si="14"/>
        <v>250000</v>
      </c>
      <c r="X72" s="10">
        <f t="shared" si="15"/>
        <v>250000</v>
      </c>
      <c r="Y72" s="36" t="s">
        <v>242</v>
      </c>
      <c r="Z72" s="23" t="s">
        <v>225</v>
      </c>
    </row>
    <row r="73" spans="1:26" ht="63" x14ac:dyDescent="0.3">
      <c r="A73" s="27" t="s">
        <v>165</v>
      </c>
      <c r="B73" s="17" t="s">
        <v>185</v>
      </c>
      <c r="C73" s="24" t="s">
        <v>186</v>
      </c>
      <c r="D73" s="17" t="s">
        <v>27</v>
      </c>
      <c r="E73" s="26" t="s">
        <v>67</v>
      </c>
      <c r="F73" s="33" t="s">
        <v>221</v>
      </c>
      <c r="G73" s="57"/>
      <c r="H73" s="55"/>
      <c r="I73" s="6">
        <v>200000</v>
      </c>
      <c r="J73" s="7">
        <v>200000</v>
      </c>
      <c r="K73" s="8">
        <f t="shared" si="10"/>
        <v>0</v>
      </c>
      <c r="L73" s="38">
        <f t="shared" si="13"/>
        <v>0</v>
      </c>
      <c r="M73" s="6">
        <v>100000</v>
      </c>
      <c r="N73" s="7">
        <v>100000</v>
      </c>
      <c r="O73" s="8">
        <f t="shared" si="12"/>
        <v>0</v>
      </c>
      <c r="P73" s="9">
        <f t="shared" si="11"/>
        <v>0</v>
      </c>
      <c r="Q73" s="6">
        <v>0</v>
      </c>
      <c r="R73" s="10">
        <v>0</v>
      </c>
      <c r="S73" s="6">
        <v>0</v>
      </c>
      <c r="T73" s="10">
        <v>0</v>
      </c>
      <c r="U73" s="6">
        <v>0</v>
      </c>
      <c r="V73" s="10">
        <v>0</v>
      </c>
      <c r="W73" s="6">
        <f t="shared" si="14"/>
        <v>300000</v>
      </c>
      <c r="X73" s="10">
        <f t="shared" si="15"/>
        <v>300000</v>
      </c>
      <c r="Y73" s="36" t="s">
        <v>242</v>
      </c>
      <c r="Z73" s="23" t="s">
        <v>225</v>
      </c>
    </row>
    <row r="74" spans="1:26" ht="63" x14ac:dyDescent="0.3">
      <c r="A74" s="27" t="s">
        <v>165</v>
      </c>
      <c r="B74" s="17" t="s">
        <v>187</v>
      </c>
      <c r="C74" s="24" t="s">
        <v>188</v>
      </c>
      <c r="D74" s="17" t="s">
        <v>12</v>
      </c>
      <c r="E74" s="26" t="s">
        <v>13</v>
      </c>
      <c r="F74" s="33" t="s">
        <v>221</v>
      </c>
      <c r="G74" s="57"/>
      <c r="H74" s="55"/>
      <c r="I74" s="6">
        <v>250000</v>
      </c>
      <c r="J74" s="7">
        <v>250000</v>
      </c>
      <c r="K74" s="8">
        <f t="shared" si="10"/>
        <v>0</v>
      </c>
      <c r="L74" s="38">
        <f t="shared" si="13"/>
        <v>0</v>
      </c>
      <c r="M74" s="6">
        <v>250000</v>
      </c>
      <c r="N74" s="7">
        <v>250000</v>
      </c>
      <c r="O74" s="8">
        <f t="shared" si="12"/>
        <v>0</v>
      </c>
      <c r="P74" s="9">
        <f t="shared" si="11"/>
        <v>0</v>
      </c>
      <c r="Q74" s="6">
        <v>250000</v>
      </c>
      <c r="R74" s="10">
        <v>250000</v>
      </c>
      <c r="S74" s="6">
        <v>0</v>
      </c>
      <c r="T74" s="10">
        <v>0</v>
      </c>
      <c r="U74" s="6">
        <v>0</v>
      </c>
      <c r="V74" s="10">
        <v>0</v>
      </c>
      <c r="W74" s="6">
        <f t="shared" si="14"/>
        <v>750000</v>
      </c>
      <c r="X74" s="10">
        <f t="shared" si="15"/>
        <v>750000</v>
      </c>
      <c r="Y74" s="36" t="s">
        <v>242</v>
      </c>
      <c r="Z74" s="23" t="s">
        <v>225</v>
      </c>
    </row>
    <row r="75" spans="1:26" ht="63" x14ac:dyDescent="0.3">
      <c r="A75" s="27" t="s">
        <v>165</v>
      </c>
      <c r="B75" s="17" t="s">
        <v>189</v>
      </c>
      <c r="C75" s="24" t="s">
        <v>190</v>
      </c>
      <c r="D75" s="17" t="s">
        <v>27</v>
      </c>
      <c r="E75" s="26" t="s">
        <v>67</v>
      </c>
      <c r="F75" s="33" t="s">
        <v>28</v>
      </c>
      <c r="G75" s="57">
        <v>1280045</v>
      </c>
      <c r="H75" s="56">
        <v>1554582</v>
      </c>
      <c r="I75" s="6">
        <f>1554582+313520</f>
        <v>1868102</v>
      </c>
      <c r="J75" s="7">
        <f>1554582+313520</f>
        <v>1868102</v>
      </c>
      <c r="K75" s="8">
        <f t="shared" si="10"/>
        <v>1868102</v>
      </c>
      <c r="L75" s="38">
        <f t="shared" si="13"/>
        <v>1868102</v>
      </c>
      <c r="M75" s="6">
        <f>1554582+313520</f>
        <v>1868102</v>
      </c>
      <c r="N75" s="7">
        <f>1554582+313520</f>
        <v>1868102</v>
      </c>
      <c r="O75" s="8">
        <f t="shared" si="12"/>
        <v>1868102</v>
      </c>
      <c r="P75" s="9">
        <f t="shared" si="11"/>
        <v>1868102</v>
      </c>
      <c r="Q75" s="6">
        <v>0</v>
      </c>
      <c r="R75" s="10">
        <v>0</v>
      </c>
      <c r="S75" s="6">
        <v>0</v>
      </c>
      <c r="T75" s="10">
        <v>0</v>
      </c>
      <c r="U75" s="6">
        <v>0</v>
      </c>
      <c r="V75" s="10">
        <v>0</v>
      </c>
      <c r="W75" s="6">
        <f t="shared" si="14"/>
        <v>3736204</v>
      </c>
      <c r="X75" s="10">
        <f t="shared" si="15"/>
        <v>3736204</v>
      </c>
      <c r="Y75" s="36" t="s">
        <v>242</v>
      </c>
      <c r="Z75" s="23" t="s">
        <v>239</v>
      </c>
    </row>
    <row r="76" spans="1:26" ht="63" x14ac:dyDescent="0.3">
      <c r="A76" s="27" t="s">
        <v>165</v>
      </c>
      <c r="B76" s="17" t="s">
        <v>191</v>
      </c>
      <c r="C76" s="24" t="s">
        <v>192</v>
      </c>
      <c r="D76" s="17" t="s">
        <v>27</v>
      </c>
      <c r="E76" s="26" t="s">
        <v>244</v>
      </c>
      <c r="F76" s="33" t="s">
        <v>221</v>
      </c>
      <c r="G76" s="57"/>
      <c r="H76" s="55"/>
      <c r="I76" s="6">
        <v>100000</v>
      </c>
      <c r="J76" s="7">
        <v>100000</v>
      </c>
      <c r="K76" s="8">
        <f t="shared" si="10"/>
        <v>0</v>
      </c>
      <c r="L76" s="38">
        <f t="shared" si="13"/>
        <v>0</v>
      </c>
      <c r="M76" s="6">
        <v>100000</v>
      </c>
      <c r="N76" s="7">
        <v>100000</v>
      </c>
      <c r="O76" s="8">
        <f t="shared" si="12"/>
        <v>0</v>
      </c>
      <c r="P76" s="9">
        <f t="shared" si="11"/>
        <v>0</v>
      </c>
      <c r="Q76" s="6">
        <v>0</v>
      </c>
      <c r="R76" s="10">
        <v>0</v>
      </c>
      <c r="S76" s="6">
        <v>0</v>
      </c>
      <c r="T76" s="10">
        <v>0</v>
      </c>
      <c r="U76" s="6">
        <v>0</v>
      </c>
      <c r="V76" s="10">
        <v>0</v>
      </c>
      <c r="W76" s="6">
        <f t="shared" si="14"/>
        <v>200000</v>
      </c>
      <c r="X76" s="10">
        <f t="shared" si="15"/>
        <v>200000</v>
      </c>
      <c r="Y76" s="36" t="s">
        <v>253</v>
      </c>
      <c r="Z76" s="23" t="s">
        <v>225</v>
      </c>
    </row>
    <row r="77" spans="1:26" ht="63" x14ac:dyDescent="0.3">
      <c r="A77" s="27" t="s">
        <v>165</v>
      </c>
      <c r="B77" s="17" t="s">
        <v>193</v>
      </c>
      <c r="C77" s="24" t="s">
        <v>194</v>
      </c>
      <c r="D77" s="17" t="s">
        <v>27</v>
      </c>
      <c r="E77" s="26" t="s">
        <v>67</v>
      </c>
      <c r="F77" s="33" t="s">
        <v>28</v>
      </c>
      <c r="G77" s="57"/>
      <c r="H77" s="56"/>
      <c r="I77" s="6">
        <v>500000</v>
      </c>
      <c r="J77" s="7">
        <v>500000</v>
      </c>
      <c r="K77" s="8">
        <f t="shared" si="10"/>
        <v>500000</v>
      </c>
      <c r="L77" s="38">
        <f t="shared" si="13"/>
        <v>500000</v>
      </c>
      <c r="M77" s="6">
        <v>500000</v>
      </c>
      <c r="N77" s="7">
        <v>500000</v>
      </c>
      <c r="O77" s="8">
        <f t="shared" si="12"/>
        <v>500000</v>
      </c>
      <c r="P77" s="9">
        <f t="shared" si="11"/>
        <v>500000</v>
      </c>
      <c r="Q77" s="6">
        <v>0</v>
      </c>
      <c r="R77" s="10">
        <v>0</v>
      </c>
      <c r="S77" s="6">
        <v>0</v>
      </c>
      <c r="T77" s="10">
        <v>0</v>
      </c>
      <c r="U77" s="6">
        <v>0</v>
      </c>
      <c r="V77" s="10">
        <v>0</v>
      </c>
      <c r="W77" s="6">
        <f t="shared" si="14"/>
        <v>1000000</v>
      </c>
      <c r="X77" s="10">
        <f t="shared" si="15"/>
        <v>1000000</v>
      </c>
      <c r="Y77" s="36" t="s">
        <v>252</v>
      </c>
      <c r="Z77" s="23" t="s">
        <v>239</v>
      </c>
    </row>
    <row r="78" spans="1:26" ht="42" x14ac:dyDescent="0.3">
      <c r="A78" s="27" t="s">
        <v>165</v>
      </c>
      <c r="B78" s="17" t="s">
        <v>195</v>
      </c>
      <c r="C78" s="24" t="s">
        <v>196</v>
      </c>
      <c r="D78" s="17" t="s">
        <v>12</v>
      </c>
      <c r="E78" s="26" t="s">
        <v>21</v>
      </c>
      <c r="F78" s="33" t="s">
        <v>221</v>
      </c>
      <c r="G78" s="57"/>
      <c r="H78" s="55"/>
      <c r="I78" s="6">
        <v>250000</v>
      </c>
      <c r="J78" s="7">
        <v>250000</v>
      </c>
      <c r="K78" s="8">
        <f t="shared" si="10"/>
        <v>0</v>
      </c>
      <c r="L78" s="38">
        <f t="shared" si="13"/>
        <v>0</v>
      </c>
      <c r="M78" s="6">
        <v>250000</v>
      </c>
      <c r="N78" s="7">
        <v>250000</v>
      </c>
      <c r="O78" s="8">
        <f t="shared" si="12"/>
        <v>0</v>
      </c>
      <c r="P78" s="9">
        <f t="shared" si="11"/>
        <v>0</v>
      </c>
      <c r="Q78" s="6">
        <v>0</v>
      </c>
      <c r="R78" s="10">
        <v>0</v>
      </c>
      <c r="S78" s="6">
        <v>0</v>
      </c>
      <c r="T78" s="10">
        <v>0</v>
      </c>
      <c r="U78" s="6">
        <v>0</v>
      </c>
      <c r="V78" s="10">
        <v>0</v>
      </c>
      <c r="W78" s="6">
        <f t="shared" si="14"/>
        <v>500000</v>
      </c>
      <c r="X78" s="10">
        <f t="shared" si="15"/>
        <v>500000</v>
      </c>
      <c r="Y78" s="36" t="s">
        <v>242</v>
      </c>
      <c r="Z78" s="23" t="s">
        <v>168</v>
      </c>
    </row>
    <row r="79" spans="1:26" ht="63" x14ac:dyDescent="0.3">
      <c r="A79" s="27" t="s">
        <v>165</v>
      </c>
      <c r="B79" s="17" t="s">
        <v>197</v>
      </c>
      <c r="C79" s="24" t="s">
        <v>198</v>
      </c>
      <c r="D79" s="17" t="s">
        <v>32</v>
      </c>
      <c r="E79" s="26" t="s">
        <v>40</v>
      </c>
      <c r="F79" s="33" t="s">
        <v>221</v>
      </c>
      <c r="G79" s="57"/>
      <c r="H79" s="55"/>
      <c r="I79" s="6">
        <v>100000</v>
      </c>
      <c r="J79" s="7">
        <v>100000</v>
      </c>
      <c r="K79" s="8">
        <f t="shared" si="10"/>
        <v>0</v>
      </c>
      <c r="L79" s="38">
        <f t="shared" si="13"/>
        <v>0</v>
      </c>
      <c r="M79" s="6">
        <v>100000</v>
      </c>
      <c r="N79" s="7">
        <v>100000</v>
      </c>
      <c r="O79" s="8">
        <f t="shared" si="12"/>
        <v>0</v>
      </c>
      <c r="P79" s="9">
        <f t="shared" si="11"/>
        <v>0</v>
      </c>
      <c r="Q79" s="6">
        <v>0</v>
      </c>
      <c r="R79" s="10">
        <v>0</v>
      </c>
      <c r="S79" s="6">
        <v>0</v>
      </c>
      <c r="T79" s="10">
        <v>0</v>
      </c>
      <c r="U79" s="6">
        <v>0</v>
      </c>
      <c r="V79" s="10">
        <v>0</v>
      </c>
      <c r="W79" s="6">
        <f t="shared" si="14"/>
        <v>200000</v>
      </c>
      <c r="X79" s="10">
        <f t="shared" si="15"/>
        <v>200000</v>
      </c>
      <c r="Y79" s="36" t="s">
        <v>242</v>
      </c>
      <c r="Z79" s="23" t="s">
        <v>168</v>
      </c>
    </row>
    <row r="80" spans="1:26" ht="63" x14ac:dyDescent="0.3">
      <c r="A80" s="27" t="s">
        <v>165</v>
      </c>
      <c r="B80" s="17" t="s">
        <v>199</v>
      </c>
      <c r="C80" s="24" t="s">
        <v>200</v>
      </c>
      <c r="D80" s="17" t="s">
        <v>32</v>
      </c>
      <c r="E80" s="26" t="s">
        <v>67</v>
      </c>
      <c r="F80" s="33" t="s">
        <v>221</v>
      </c>
      <c r="G80" s="57"/>
      <c r="H80" s="55"/>
      <c r="I80" s="6">
        <v>150000</v>
      </c>
      <c r="J80" s="7">
        <v>150000</v>
      </c>
      <c r="K80" s="8">
        <f t="shared" si="10"/>
        <v>0</v>
      </c>
      <c r="L80" s="38">
        <f t="shared" si="13"/>
        <v>0</v>
      </c>
      <c r="M80" s="6">
        <v>150000</v>
      </c>
      <c r="N80" s="7">
        <v>150000</v>
      </c>
      <c r="O80" s="8">
        <f t="shared" si="12"/>
        <v>0</v>
      </c>
      <c r="P80" s="9">
        <f t="shared" si="11"/>
        <v>0</v>
      </c>
      <c r="Q80" s="6">
        <v>0</v>
      </c>
      <c r="R80" s="10">
        <v>0</v>
      </c>
      <c r="S80" s="6">
        <v>0</v>
      </c>
      <c r="T80" s="10">
        <v>0</v>
      </c>
      <c r="U80" s="6">
        <v>0</v>
      </c>
      <c r="V80" s="10">
        <v>0</v>
      </c>
      <c r="W80" s="6">
        <f t="shared" si="14"/>
        <v>300000</v>
      </c>
      <c r="X80" s="10">
        <f t="shared" si="15"/>
        <v>300000</v>
      </c>
      <c r="Y80" s="36" t="s">
        <v>242</v>
      </c>
      <c r="Z80" s="23" t="s">
        <v>168</v>
      </c>
    </row>
    <row r="81" spans="1:27" ht="63" x14ac:dyDescent="0.3">
      <c r="A81" s="27" t="s">
        <v>165</v>
      </c>
      <c r="B81" s="17" t="s">
        <v>201</v>
      </c>
      <c r="C81" s="24" t="s">
        <v>202</v>
      </c>
      <c r="D81" s="17" t="s">
        <v>27</v>
      </c>
      <c r="E81" s="26" t="s">
        <v>33</v>
      </c>
      <c r="F81" s="33" t="s">
        <v>221</v>
      </c>
      <c r="G81" s="57"/>
      <c r="H81" s="55"/>
      <c r="I81" s="6">
        <v>100000</v>
      </c>
      <c r="J81" s="7">
        <v>100000</v>
      </c>
      <c r="K81" s="8">
        <f t="shared" si="10"/>
        <v>0</v>
      </c>
      <c r="L81" s="38">
        <f t="shared" si="13"/>
        <v>0</v>
      </c>
      <c r="M81" s="6">
        <v>100000</v>
      </c>
      <c r="N81" s="7">
        <v>100000</v>
      </c>
      <c r="O81" s="8">
        <f t="shared" si="12"/>
        <v>0</v>
      </c>
      <c r="P81" s="9">
        <f t="shared" si="11"/>
        <v>0</v>
      </c>
      <c r="Q81" s="6">
        <v>0</v>
      </c>
      <c r="R81" s="10">
        <v>0</v>
      </c>
      <c r="S81" s="6">
        <v>0</v>
      </c>
      <c r="T81" s="10">
        <v>0</v>
      </c>
      <c r="U81" s="6">
        <v>0</v>
      </c>
      <c r="V81" s="10">
        <v>0</v>
      </c>
      <c r="W81" s="6">
        <f t="shared" si="14"/>
        <v>200000</v>
      </c>
      <c r="X81" s="10">
        <f t="shared" si="15"/>
        <v>200000</v>
      </c>
      <c r="Y81" s="36" t="s">
        <v>242</v>
      </c>
      <c r="Z81" s="23" t="s">
        <v>168</v>
      </c>
    </row>
    <row r="82" spans="1:27" ht="63" x14ac:dyDescent="0.3">
      <c r="A82" s="27" t="s">
        <v>215</v>
      </c>
      <c r="B82" s="17" t="s">
        <v>216</v>
      </c>
      <c r="C82" s="24" t="s">
        <v>217</v>
      </c>
      <c r="D82" s="17" t="s">
        <v>27</v>
      </c>
      <c r="E82" s="26" t="s">
        <v>67</v>
      </c>
      <c r="F82" s="33" t="s">
        <v>231</v>
      </c>
      <c r="G82" s="54"/>
      <c r="H82" s="56"/>
      <c r="I82" s="6">
        <v>150000</v>
      </c>
      <c r="J82" s="7">
        <v>150000</v>
      </c>
      <c r="K82" s="8">
        <f t="shared" si="10"/>
        <v>0</v>
      </c>
      <c r="L82" s="38">
        <f t="shared" si="13"/>
        <v>0</v>
      </c>
      <c r="M82" s="6">
        <v>0</v>
      </c>
      <c r="N82" s="7">
        <v>0</v>
      </c>
      <c r="O82" s="8">
        <f t="shared" si="12"/>
        <v>0</v>
      </c>
      <c r="P82" s="9">
        <f t="shared" si="11"/>
        <v>0</v>
      </c>
      <c r="Q82" s="6">
        <v>0</v>
      </c>
      <c r="R82" s="10">
        <v>0</v>
      </c>
      <c r="S82" s="6">
        <v>0</v>
      </c>
      <c r="T82" s="10">
        <v>0</v>
      </c>
      <c r="U82" s="6">
        <v>0</v>
      </c>
      <c r="V82" s="10">
        <v>0</v>
      </c>
      <c r="W82" s="6">
        <f t="shared" si="14"/>
        <v>150000</v>
      </c>
      <c r="X82" s="10">
        <f t="shared" si="15"/>
        <v>150000</v>
      </c>
      <c r="Y82" s="36" t="s">
        <v>242</v>
      </c>
      <c r="Z82" s="23" t="s">
        <v>232</v>
      </c>
    </row>
    <row r="83" spans="1:27" ht="63" x14ac:dyDescent="0.3">
      <c r="A83" s="27" t="s">
        <v>203</v>
      </c>
      <c r="B83" s="17" t="s">
        <v>204</v>
      </c>
      <c r="C83" s="24" t="s">
        <v>205</v>
      </c>
      <c r="D83" s="17" t="s">
        <v>27</v>
      </c>
      <c r="E83" s="26" t="s">
        <v>21</v>
      </c>
      <c r="F83" s="33" t="s">
        <v>28</v>
      </c>
      <c r="G83" s="57">
        <v>1314000</v>
      </c>
      <c r="H83" s="56">
        <v>1014000</v>
      </c>
      <c r="I83" s="6">
        <v>1400000</v>
      </c>
      <c r="J83" s="7">
        <v>1371856</v>
      </c>
      <c r="K83" s="8">
        <f t="shared" si="10"/>
        <v>1371856</v>
      </c>
      <c r="L83" s="38">
        <f t="shared" si="13"/>
        <v>1371856</v>
      </c>
      <c r="M83" s="6">
        <v>1300000</v>
      </c>
      <c r="N83" s="7">
        <v>1257856</v>
      </c>
      <c r="O83" s="8">
        <f t="shared" si="12"/>
        <v>1257856</v>
      </c>
      <c r="P83" s="9">
        <f t="shared" si="11"/>
        <v>1257856</v>
      </c>
      <c r="Q83" s="6">
        <v>0</v>
      </c>
      <c r="R83" s="10">
        <v>0</v>
      </c>
      <c r="S83" s="6">
        <v>0</v>
      </c>
      <c r="T83" s="10">
        <v>0</v>
      </c>
      <c r="U83" s="6">
        <v>0</v>
      </c>
      <c r="V83" s="10">
        <v>0</v>
      </c>
      <c r="W83" s="6">
        <f t="shared" si="14"/>
        <v>2700000</v>
      </c>
      <c r="X83" s="10">
        <f t="shared" si="15"/>
        <v>2629712</v>
      </c>
      <c r="Y83" s="36" t="s">
        <v>242</v>
      </c>
      <c r="Z83" s="23" t="s">
        <v>224</v>
      </c>
    </row>
    <row r="84" spans="1:27" ht="63" x14ac:dyDescent="0.3">
      <c r="A84" s="27" t="s">
        <v>203</v>
      </c>
      <c r="B84" s="17" t="s">
        <v>206</v>
      </c>
      <c r="C84" s="24" t="s">
        <v>207</v>
      </c>
      <c r="D84" s="17" t="s">
        <v>12</v>
      </c>
      <c r="E84" s="26" t="s">
        <v>13</v>
      </c>
      <c r="F84" s="33" t="s">
        <v>28</v>
      </c>
      <c r="G84" s="57">
        <v>950000</v>
      </c>
      <c r="H84" s="56">
        <v>800000</v>
      </c>
      <c r="I84" s="6">
        <v>675000</v>
      </c>
      <c r="J84" s="7">
        <v>675000</v>
      </c>
      <c r="K84" s="8">
        <f t="shared" si="10"/>
        <v>675000</v>
      </c>
      <c r="L84" s="38">
        <f t="shared" si="13"/>
        <v>675000</v>
      </c>
      <c r="M84" s="6">
        <v>380000</v>
      </c>
      <c r="N84" s="7">
        <v>380000</v>
      </c>
      <c r="O84" s="8">
        <f t="shared" si="12"/>
        <v>380000</v>
      </c>
      <c r="P84" s="9">
        <f t="shared" si="11"/>
        <v>380000</v>
      </c>
      <c r="Q84" s="6">
        <v>380000</v>
      </c>
      <c r="R84" s="10">
        <v>380000</v>
      </c>
      <c r="S84" s="6">
        <v>380000</v>
      </c>
      <c r="T84" s="10">
        <v>380000</v>
      </c>
      <c r="U84" s="6">
        <v>380000</v>
      </c>
      <c r="V84" s="10">
        <v>380000</v>
      </c>
      <c r="W84" s="6">
        <f t="shared" si="14"/>
        <v>2195000</v>
      </c>
      <c r="X84" s="10">
        <f t="shared" si="15"/>
        <v>2195000</v>
      </c>
      <c r="Y84" s="36" t="s">
        <v>242</v>
      </c>
      <c r="Z84" s="23" t="s">
        <v>224</v>
      </c>
    </row>
    <row r="85" spans="1:27" ht="72" x14ac:dyDescent="0.3">
      <c r="A85" s="27" t="s">
        <v>203</v>
      </c>
      <c r="B85" s="17" t="s">
        <v>208</v>
      </c>
      <c r="C85" s="24" t="s">
        <v>209</v>
      </c>
      <c r="D85" s="17" t="s">
        <v>27</v>
      </c>
      <c r="E85" s="26" t="s">
        <v>58</v>
      </c>
      <c r="F85" s="33" t="s">
        <v>28</v>
      </c>
      <c r="G85" s="57">
        <v>1002000</v>
      </c>
      <c r="H85" s="56">
        <v>1090400</v>
      </c>
      <c r="I85" s="6">
        <v>1369500</v>
      </c>
      <c r="J85" s="7">
        <v>1369500</v>
      </c>
      <c r="K85" s="8">
        <f>J85</f>
        <v>1369500</v>
      </c>
      <c r="L85" s="38">
        <f t="shared" si="13"/>
        <v>1369500</v>
      </c>
      <c r="M85" s="6">
        <v>1324988</v>
      </c>
      <c r="N85" s="7">
        <v>1324988</v>
      </c>
      <c r="O85" s="8">
        <f t="shared" si="12"/>
        <v>1324988</v>
      </c>
      <c r="P85" s="9">
        <f t="shared" si="11"/>
        <v>1324988</v>
      </c>
      <c r="Q85" s="6">
        <v>1300000</v>
      </c>
      <c r="R85" s="10">
        <v>1300000</v>
      </c>
      <c r="S85" s="6">
        <v>1300000</v>
      </c>
      <c r="T85" s="10">
        <v>1300000</v>
      </c>
      <c r="U85" s="6">
        <v>1300000</v>
      </c>
      <c r="V85" s="10">
        <v>1300000</v>
      </c>
      <c r="W85" s="6">
        <f t="shared" si="14"/>
        <v>6594488</v>
      </c>
      <c r="X85" s="10">
        <f t="shared" si="15"/>
        <v>6594488</v>
      </c>
      <c r="Y85" s="36" t="s">
        <v>242</v>
      </c>
      <c r="Z85" s="23" t="s">
        <v>224</v>
      </c>
    </row>
    <row r="86" spans="1:27" ht="42" x14ac:dyDescent="0.3">
      <c r="A86" s="27" t="s">
        <v>203</v>
      </c>
      <c r="B86" s="17" t="s">
        <v>210</v>
      </c>
      <c r="C86" s="24" t="s">
        <v>211</v>
      </c>
      <c r="D86" s="17" t="s">
        <v>12</v>
      </c>
      <c r="E86" s="26" t="s">
        <v>99</v>
      </c>
      <c r="F86" s="33" t="s">
        <v>28</v>
      </c>
      <c r="G86" s="57">
        <v>1533000</v>
      </c>
      <c r="H86" s="56">
        <v>1283400</v>
      </c>
      <c r="I86" s="6">
        <v>1380000</v>
      </c>
      <c r="J86" s="7">
        <v>1380000</v>
      </c>
      <c r="K86" s="8">
        <f>IF(F86="Low",J86,0)</f>
        <v>1380000</v>
      </c>
      <c r="L86" s="38">
        <f t="shared" si="13"/>
        <v>1380000</v>
      </c>
      <c r="M86" s="6">
        <v>3200000</v>
      </c>
      <c r="N86" s="7">
        <v>3200000</v>
      </c>
      <c r="O86" s="8">
        <f t="shared" si="12"/>
        <v>3200000</v>
      </c>
      <c r="P86" s="9">
        <f t="shared" si="11"/>
        <v>3200000</v>
      </c>
      <c r="Q86" s="6">
        <v>2480000</v>
      </c>
      <c r="R86" s="10">
        <v>2480000</v>
      </c>
      <c r="S86" s="6">
        <v>1700000</v>
      </c>
      <c r="T86" s="10">
        <v>1700000</v>
      </c>
      <c r="U86" s="6">
        <v>969000</v>
      </c>
      <c r="V86" s="10">
        <v>969000</v>
      </c>
      <c r="W86" s="6">
        <f t="shared" si="14"/>
        <v>9729000</v>
      </c>
      <c r="X86" s="10">
        <f t="shared" si="15"/>
        <v>9729000</v>
      </c>
      <c r="Y86" s="36" t="s">
        <v>242</v>
      </c>
      <c r="Z86" s="23" t="s">
        <v>224</v>
      </c>
    </row>
    <row r="87" spans="1:27" ht="63.6" thickBot="1" x14ac:dyDescent="0.35">
      <c r="A87" s="27" t="s">
        <v>212</v>
      </c>
      <c r="B87" s="17" t="s">
        <v>213</v>
      </c>
      <c r="C87" s="24" t="s">
        <v>214</v>
      </c>
      <c r="D87" s="17" t="s">
        <v>32</v>
      </c>
      <c r="E87" s="26" t="s">
        <v>33</v>
      </c>
      <c r="F87" s="33" t="s">
        <v>28</v>
      </c>
      <c r="G87" s="61"/>
      <c r="H87" s="62"/>
      <c r="I87" s="28">
        <v>1000000</v>
      </c>
      <c r="J87" s="29">
        <v>500000</v>
      </c>
      <c r="K87" s="30">
        <f>IF(F87="Low",J87,0)</f>
        <v>500000</v>
      </c>
      <c r="L87" s="39">
        <f t="shared" si="13"/>
        <v>500000</v>
      </c>
      <c r="M87" s="28">
        <v>1500000</v>
      </c>
      <c r="N87" s="29">
        <v>750000</v>
      </c>
      <c r="O87" s="30">
        <f t="shared" si="12"/>
        <v>750000</v>
      </c>
      <c r="P87" s="31">
        <f t="shared" si="11"/>
        <v>750000</v>
      </c>
      <c r="Q87" s="28">
        <v>750000</v>
      </c>
      <c r="R87" s="46">
        <v>0</v>
      </c>
      <c r="S87" s="28">
        <v>0</v>
      </c>
      <c r="T87" s="46">
        <v>0</v>
      </c>
      <c r="U87" s="28">
        <v>0</v>
      </c>
      <c r="V87" s="46">
        <v>0</v>
      </c>
      <c r="W87" s="28">
        <f t="shared" si="14"/>
        <v>3250000</v>
      </c>
      <c r="X87" s="46">
        <f t="shared" si="15"/>
        <v>1250000</v>
      </c>
      <c r="Y87" s="36" t="s">
        <v>242</v>
      </c>
      <c r="Z87" s="23" t="s">
        <v>238</v>
      </c>
    </row>
    <row r="88" spans="1:27" ht="24" thickBot="1" x14ac:dyDescent="0.45">
      <c r="H88" s="4" t="s">
        <v>247</v>
      </c>
      <c r="I88" s="40">
        <f t="shared" ref="I88:X88" si="16">SUBTOTAL(109,I5:I87)</f>
        <v>109515082</v>
      </c>
      <c r="J88" s="41">
        <f t="shared" si="16"/>
        <v>36190421</v>
      </c>
      <c r="K88" s="42">
        <f t="shared" si="16"/>
        <v>28036421</v>
      </c>
      <c r="L88" s="43">
        <f t="shared" si="16"/>
        <v>29990421</v>
      </c>
      <c r="M88" s="40">
        <f t="shared" si="16"/>
        <v>98257118.099999994</v>
      </c>
      <c r="N88" s="41">
        <f t="shared" si="16"/>
        <v>41437802</v>
      </c>
      <c r="O88" s="42">
        <f t="shared" si="16"/>
        <v>29097990</v>
      </c>
      <c r="P88" s="43">
        <f t="shared" si="16"/>
        <v>32397990</v>
      </c>
      <c r="Q88" s="47">
        <f t="shared" si="16"/>
        <v>35681877.100000001</v>
      </c>
      <c r="R88" s="48">
        <f t="shared" si="16"/>
        <v>28162997.100000001</v>
      </c>
      <c r="S88" s="47">
        <f t="shared" si="16"/>
        <v>7228880</v>
      </c>
      <c r="T88" s="48">
        <f t="shared" si="16"/>
        <v>6380000</v>
      </c>
      <c r="U88" s="47">
        <f t="shared" si="16"/>
        <v>3497880</v>
      </c>
      <c r="V88" s="48">
        <f t="shared" si="16"/>
        <v>2649000</v>
      </c>
      <c r="W88" s="47">
        <f t="shared" si="16"/>
        <v>254180837.19999999</v>
      </c>
      <c r="X88" s="48">
        <f t="shared" si="16"/>
        <v>114820220.09999999</v>
      </c>
    </row>
    <row r="91" spans="1:27" x14ac:dyDescent="0.4">
      <c r="A91" s="1"/>
    </row>
    <row r="92" spans="1:27" x14ac:dyDescent="0.4">
      <c r="A92" s="1"/>
    </row>
    <row r="93" spans="1:27" x14ac:dyDescent="0.4">
      <c r="A93" s="13"/>
    </row>
    <row r="94" spans="1:27" s="3" customFormat="1" x14ac:dyDescent="0.4">
      <c r="A94" s="1"/>
      <c r="B94" s="2"/>
      <c r="E94" s="2"/>
      <c r="F94" s="2"/>
      <c r="G94" s="2"/>
      <c r="H94" s="11"/>
      <c r="I94"/>
      <c r="J94"/>
      <c r="K94"/>
      <c r="L94"/>
      <c r="M94"/>
      <c r="N94"/>
      <c r="O94"/>
      <c r="P94"/>
      <c r="Q94"/>
      <c r="R94"/>
      <c r="S94"/>
      <c r="T94"/>
      <c r="U94"/>
      <c r="V94"/>
      <c r="W94"/>
      <c r="X94"/>
      <c r="AA94"/>
    </row>
    <row r="95" spans="1:27" s="3" customFormat="1" x14ac:dyDescent="0.4">
      <c r="A95" s="1"/>
      <c r="B95" s="2"/>
      <c r="E95" s="2"/>
      <c r="F95" s="2"/>
      <c r="G95" s="2"/>
      <c r="H95" s="11"/>
      <c r="I95"/>
      <c r="J95"/>
      <c r="K95"/>
      <c r="L95"/>
      <c r="M95"/>
      <c r="N95"/>
      <c r="O95"/>
      <c r="P95"/>
      <c r="Q95"/>
      <c r="R95"/>
      <c r="S95"/>
      <c r="T95"/>
      <c r="U95"/>
      <c r="V95"/>
      <c r="W95"/>
      <c r="X95"/>
    </row>
  </sheetData>
  <autoFilter ref="A4:Z87" xr:uid="{39A5C746-18DA-4B64-8338-EEFAB6463C28}">
    <sortState xmlns:xlrd2="http://schemas.microsoft.com/office/spreadsheetml/2017/richdata2" ref="A5:Z87">
      <sortCondition ref="A4:A87"/>
    </sortState>
  </autoFilter>
  <mergeCells count="8">
    <mergeCell ref="W3:X3"/>
    <mergeCell ref="I3:L3"/>
    <mergeCell ref="M3:P3"/>
    <mergeCell ref="A3:F3"/>
    <mergeCell ref="G3:H3"/>
    <mergeCell ref="Q3:R3"/>
    <mergeCell ref="S3:T3"/>
    <mergeCell ref="U3:V3"/>
  </mergeCells>
  <pageMargins left="0.25" right="0.25" top="0.75" bottom="0.75" header="0.3" footer="0.3"/>
  <pageSetup paperSize="5" scale="46" fitToHeight="0" orientation="landscape" r:id="rId1"/>
  <headerFoot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145f41c4-f011-4df6-b7e2-1526fa30a53d" xsi:nil="true"/>
    <lcf76f155ced4ddcb4097134ff3c332f xmlns="145f41c4-f011-4df6-b7e2-1526fa30a53d">
      <Terms xmlns="http://schemas.microsoft.com/office/infopath/2007/PartnerControls"/>
    </lcf76f155ced4ddcb4097134ff3c332f>
    <TaxCatchAll xmlns="344c590f-04b2-4f3d-958a-fcf94881fe8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C02DC080D7414E8F476E026CC96F0C" ma:contentTypeVersion="12" ma:contentTypeDescription="Create a new document." ma:contentTypeScope="" ma:versionID="d3e1a3e2601b621f300cc1c99f526ae9">
  <xsd:schema xmlns:xsd="http://www.w3.org/2001/XMLSchema" xmlns:xs="http://www.w3.org/2001/XMLSchema" xmlns:p="http://schemas.microsoft.com/office/2006/metadata/properties" xmlns:ns2="145f41c4-f011-4df6-b7e2-1526fa30a53d" xmlns:ns3="344c590f-04b2-4f3d-958a-fcf94881fe8f" targetNamespace="http://schemas.microsoft.com/office/2006/metadata/properties" ma:root="true" ma:fieldsID="dccd54e8cc7c916fe91aca12430e839a" ns2:_="" ns3:_="">
    <xsd:import namespace="145f41c4-f011-4df6-b7e2-1526fa30a53d"/>
    <xsd:import namespace="344c590f-04b2-4f3d-958a-fcf94881fe8f"/>
    <xsd:element name="properties">
      <xsd:complexType>
        <xsd:sequence>
          <xsd:element name="documentManagement">
            <xsd:complexType>
              <xsd:all>
                <xsd:element ref="ns2:MediaServiceMetadata" minOccurs="0"/>
                <xsd:element ref="ns2:MediaServiceFastMetadata" minOccurs="0"/>
                <xsd:element ref="ns2:Status"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f41c4-f011-4df6-b7e2-1526fa30a5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0" nillable="true" ma:displayName="Status " ma:format="Dropdown" ma:internalName="Status">
      <xsd:simpleType>
        <xsd:restriction base="dms:Choice">
          <xsd:enumeration value="submitted"/>
          <xsd:enumeration value="reviewing"/>
          <xsd:enumeration value="finalized"/>
        </xsd:restriction>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b278eec-cad9-4ec1-bf87-f68f02c44eba"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4c590f-04b2-4f3d-958a-fcf94881fe8f"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4827fbdb-aa72-49f8-8f5a-8a841f484618}" ma:internalName="TaxCatchAll" ma:showField="CatchAllData" ma:web="344c590f-04b2-4f3d-958a-fcf94881fe8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424E54-2034-44CD-B13C-B11218AEE197}">
  <ds:schemaRefs>
    <ds:schemaRef ds:uri="http://purl.org/dc/elements/1.1/"/>
    <ds:schemaRef ds:uri="http://purl.org/dc/terms/"/>
    <ds:schemaRef ds:uri="http://schemas.microsoft.com/office/2006/metadata/properties"/>
    <ds:schemaRef ds:uri="145f41c4-f011-4df6-b7e2-1526fa30a53d"/>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344c590f-04b2-4f3d-958a-fcf94881fe8f"/>
  </ds:schemaRefs>
</ds:datastoreItem>
</file>

<file path=customXml/itemProps2.xml><?xml version="1.0" encoding="utf-8"?>
<ds:datastoreItem xmlns:ds="http://schemas.openxmlformats.org/officeDocument/2006/customXml" ds:itemID="{7680F319-95A4-4921-8A23-80A876E1EA8A}">
  <ds:schemaRefs>
    <ds:schemaRef ds:uri="http://schemas.microsoft.com/sharepoint/v3/contenttype/forms"/>
  </ds:schemaRefs>
</ds:datastoreItem>
</file>

<file path=customXml/itemProps3.xml><?xml version="1.0" encoding="utf-8"?>
<ds:datastoreItem xmlns:ds="http://schemas.openxmlformats.org/officeDocument/2006/customXml" ds:itemID="{AE46B160-87E4-4563-8083-FF2527977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f41c4-f011-4df6-b7e2-1526fa30a53d"/>
    <ds:schemaRef ds:uri="344c590f-04b2-4f3d-958a-fcf94881fe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Funding Recommendations</vt:lpstr>
      <vt:lpstr>'Funding Recommendations'!Print_Titles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 Jillian (ADM)</dc:creator>
  <cp:keywords/>
  <dc:description/>
  <cp:lastModifiedBy>Johnson, Jillian (ADM)</cp:lastModifiedBy>
  <cp:revision/>
  <cp:lastPrinted>2023-04-13T20:58:39Z</cp:lastPrinted>
  <dcterms:created xsi:type="dcterms:W3CDTF">2023-03-30T19:09:39Z</dcterms:created>
  <dcterms:modified xsi:type="dcterms:W3CDTF">2023-04-14T00:58:58Z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0x01010021C02DC080D7414E8F476E026CC96F0C</vt:lpwstr>
  </property>
  <property fmtid="{D5CDD505-2E9C-101B-9397-08002B2CF9AE}" pid="3" name="MediaServiceImageTags">
    <vt:lpwstr/>
  </property>
</Properties>
</file>