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Our City Our Home Prop. C Oversight Comm\FY21-22 Annual Report\Final Web Content\"/>
    </mc:Choice>
  </mc:AlternateContent>
  <xr:revisionPtr revIDLastSave="0" documentId="13_ncr:1_{756CF793-778D-4F8E-8263-7C8C680E7927}" xr6:coauthVersionLast="47" xr6:coauthVersionMax="47" xr10:uidLastSave="{00000000-0000-0000-0000-000000000000}"/>
  <bookViews>
    <workbookView xWindow="-120" yWindow="-120" windowWidth="29040" windowHeight="15840" xr2:uid="{5B99A311-DC3C-4812-B4EF-BEC6863D8868}"/>
  </bookViews>
  <sheets>
    <sheet name="OCOH Summary Table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H7" i="1"/>
  <c r="H14" i="1"/>
  <c r="H15" i="1"/>
  <c r="H16" i="1"/>
  <c r="H13" i="1"/>
  <c r="G74" i="1"/>
  <c r="G71" i="1"/>
  <c r="H71" i="1" s="1"/>
  <c r="G72" i="1"/>
  <c r="H72" i="1" s="1"/>
  <c r="G73" i="1"/>
  <c r="H73" i="1" s="1"/>
  <c r="G70" i="1"/>
  <c r="H70" i="1" s="1"/>
  <c r="G59" i="1"/>
  <c r="G60" i="1"/>
  <c r="G61" i="1"/>
  <c r="G62" i="1"/>
  <c r="G63" i="1"/>
  <c r="G64" i="1"/>
  <c r="G58" i="1"/>
  <c r="H53" i="1"/>
  <c r="G47" i="1"/>
  <c r="G48" i="1"/>
  <c r="G49" i="1"/>
  <c r="G50" i="1"/>
  <c r="G51" i="1"/>
  <c r="G52" i="1"/>
  <c r="G46" i="1"/>
  <c r="C84" i="1"/>
  <c r="G75" i="1" l="1"/>
  <c r="H74" i="1"/>
  <c r="H41" i="1"/>
  <c r="G35" i="1"/>
  <c r="G36" i="1"/>
  <c r="G37" i="1"/>
  <c r="G38" i="1"/>
  <c r="G39" i="1"/>
  <c r="G40" i="1"/>
  <c r="G34" i="1"/>
  <c r="D84" i="1" l="1"/>
  <c r="F84" i="1"/>
  <c r="E84" i="1"/>
  <c r="G65" i="1"/>
  <c r="E75" i="1"/>
  <c r="E65" i="1"/>
  <c r="E53" i="1"/>
  <c r="E41" i="1"/>
  <c r="G8" i="1"/>
  <c r="G9" i="1"/>
  <c r="G10" i="1"/>
  <c r="G11" i="1"/>
  <c r="G12" i="1"/>
  <c r="G13" i="1"/>
  <c r="G14" i="1"/>
  <c r="G15" i="1"/>
  <c r="G16" i="1"/>
  <c r="G17" i="1"/>
  <c r="G18" i="1"/>
  <c r="G23" i="1"/>
  <c r="G25" i="1"/>
  <c r="G27" i="1"/>
  <c r="G29" i="1"/>
  <c r="G7" i="1"/>
  <c r="H75" i="1"/>
  <c r="F75" i="1"/>
  <c r="D75" i="1"/>
  <c r="C75" i="1"/>
  <c r="F53" i="1"/>
  <c r="D53" i="1"/>
  <c r="C53" i="1"/>
  <c r="F41" i="1"/>
  <c r="D41" i="1"/>
  <c r="C41" i="1"/>
  <c r="H65" i="1"/>
  <c r="F65" i="1"/>
  <c r="D65" i="1"/>
  <c r="C65" i="1"/>
  <c r="G53" i="1" l="1"/>
  <c r="G41" i="1"/>
</calcChain>
</file>

<file path=xl/sharedStrings.xml><?xml version="1.0" encoding="utf-8"?>
<sst xmlns="http://schemas.openxmlformats.org/spreadsheetml/2006/main" count="114" uniqueCount="60">
  <si>
    <t>OCOH Service Area</t>
  </si>
  <si>
    <t>FY20-21 Expenditures</t>
  </si>
  <si>
    <t>FY21-22 Expenditures</t>
  </si>
  <si>
    <t>Year-End Encumbrance</t>
  </si>
  <si>
    <t>Variance</t>
  </si>
  <si>
    <t>Fund Administration</t>
  </si>
  <si>
    <t>Mental Health</t>
  </si>
  <si>
    <t>Permanent Housing</t>
  </si>
  <si>
    <t>Acquisition</t>
  </si>
  <si>
    <t>Adult</t>
  </si>
  <si>
    <t>Family</t>
  </si>
  <si>
    <t>Youth</t>
  </si>
  <si>
    <t>Operating Costs</t>
  </si>
  <si>
    <t>Shelter &amp; Hygiene</t>
  </si>
  <si>
    <t>Grand Total</t>
  </si>
  <si>
    <t>Homelessness Prevention</t>
  </si>
  <si>
    <t>Total</t>
  </si>
  <si>
    <t>Table A: OCOH Annual Report Spending Summary</t>
  </si>
  <si>
    <t>OCOH Category</t>
  </si>
  <si>
    <t>Scattered Site Permanent Supportive Housing</t>
  </si>
  <si>
    <t>Rapid Rehousing</t>
  </si>
  <si>
    <t>COVID-19 Frontline Worker Bonus Pay</t>
  </si>
  <si>
    <t>Site-Based Permanent Supportive Housing</t>
  </si>
  <si>
    <t>Allocated Costs</t>
  </si>
  <si>
    <t>Family Rental Subsidy</t>
  </si>
  <si>
    <t>Assertive Outreach Services</t>
  </si>
  <si>
    <t>Treatment Bed Operations</t>
  </si>
  <si>
    <t>Case Management</t>
  </si>
  <si>
    <t>Drop-In Services</t>
  </si>
  <si>
    <t>Permanent Supportive Housing Behavioral &amp; Clinical Health Services</t>
  </si>
  <si>
    <t>Targeted Homelessness Prevention Services</t>
  </si>
  <si>
    <t>Eviction Prevention and Housing Stabilization</t>
  </si>
  <si>
    <t>Permanent Supportive Housing Rental Subsidy</t>
  </si>
  <si>
    <t>Problem Solving</t>
  </si>
  <si>
    <t>Permanent Supportive Housing Acquisition</t>
  </si>
  <si>
    <t>Treatment Bed Acquisition</t>
  </si>
  <si>
    <t>Crisis Interventions - Safe Sleep / Safe Parking</t>
  </si>
  <si>
    <t>Case Management Services for Justice Involved Adults</t>
  </si>
  <si>
    <t># of Households Served</t>
  </si>
  <si>
    <t xml:space="preserve">Permanent Housing </t>
  </si>
  <si>
    <t>N/A</t>
  </si>
  <si>
    <t>Our City, Our Home (OCOH) Fund Annual Report FY21-22</t>
  </si>
  <si>
    <t>Appendix: Summary Data Tables</t>
  </si>
  <si>
    <t>Two-Year Budget 
(FY20-21 &amp; FY21-22)</t>
  </si>
  <si>
    <t>FY18-19 Expenditures</t>
  </si>
  <si>
    <t>FY19-20 Expenditures</t>
  </si>
  <si>
    <t>Table F: Reclassification of General Fund Advances by Service Area</t>
  </si>
  <si>
    <t xml:space="preserve">Table E: Shelter and Hygiene Spending Summary by OCOH Category </t>
  </si>
  <si>
    <t xml:space="preserve">Table D: Homelessness Prevention Spending Summary by OCOH Category </t>
  </si>
  <si>
    <t xml:space="preserve">Table C: Mental Health Spending Summary by OCOH Category </t>
  </si>
  <si>
    <t>Two-Year Expenditures &amp; Encumbrance 
(FY20-21 &amp; FY21-22)</t>
  </si>
  <si>
    <t xml:space="preserve">Table B: Permanent Housing Spending Summary by OCOH Category </t>
  </si>
  <si>
    <t>Notes</t>
  </si>
  <si>
    <t>Table G: Capacity Added by OCOH Service Area</t>
  </si>
  <si>
    <t>Temporary Shelter</t>
  </si>
  <si>
    <t>Only variable capacity added in this category</t>
  </si>
  <si>
    <t>Only treatment bed capacity listed here; other capacity added is variable in this category</t>
  </si>
  <si>
    <t>% of Households with a Positive Outcome (where data is available)</t>
  </si>
  <si>
    <t># of Units Added</t>
  </si>
  <si>
    <t xml:space="preserve">View Report: https://sf.gov/data/ocoh-fund-annual-report-fy21-22-executive-summary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</si>
</sst>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6" tint="0.79998168889431442"/>
      </top>
      <bottom/>
      <diagonal/>
    </border>
    <border>
      <left style="thin">
        <color theme="6"/>
      </left>
      <right/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/>
      </left>
      <right/>
      <top style="thin">
        <color theme="6" tint="0.79998168889431442"/>
      </top>
      <bottom/>
      <diagonal/>
    </border>
    <border>
      <left style="thin">
        <color theme="6"/>
      </left>
      <right/>
      <top/>
      <bottom/>
      <diagonal/>
    </border>
    <border>
      <left style="thin">
        <color theme="6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indexed="64"/>
      </left>
      <right style="thin">
        <color indexed="64"/>
      </right>
      <top style="thin">
        <color theme="6" tint="0.79998168889431442"/>
      </top>
      <bottom/>
      <diagonal/>
    </border>
    <border>
      <left style="thin">
        <color indexed="64"/>
      </left>
      <right/>
      <top style="thin">
        <color theme="6" tint="0.79998168889431442"/>
      </top>
      <bottom style="thin">
        <color theme="6" tint="0.79998168889431442"/>
      </bottom>
      <diagonal/>
    </border>
    <border>
      <left style="thin">
        <color indexed="64"/>
      </left>
      <right/>
      <top style="thin">
        <color theme="6" tint="0.79998168889431442"/>
      </top>
      <bottom/>
      <diagonal/>
    </border>
    <border>
      <left style="thin">
        <color indexed="64"/>
      </left>
      <right/>
      <top/>
      <bottom style="thin">
        <color theme="6" tint="0.79998168889431442"/>
      </bottom>
      <diagonal/>
    </border>
    <border>
      <left style="thin">
        <color indexed="64"/>
      </left>
      <right style="thin">
        <color indexed="64"/>
      </right>
      <top/>
      <bottom style="thin">
        <color theme="6" tint="0.7999816888943144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6"/>
      </left>
      <right/>
      <top style="thin">
        <color theme="6" tint="0.79998168889431442"/>
      </top>
      <bottom style="thin">
        <color indexed="64"/>
      </bottom>
      <diagonal/>
    </border>
    <border>
      <left style="thin">
        <color indexed="64"/>
      </left>
      <right/>
      <top style="thin">
        <color theme="6" tint="0.7999816888943144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6" tint="0.7999816888943144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6" tint="0.79998168889431442"/>
      </bottom>
      <diagonal/>
    </border>
    <border>
      <left/>
      <right style="thin">
        <color indexed="64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indexed="64"/>
      </right>
      <top style="thin">
        <color theme="6" tint="0.79998168889431442"/>
      </top>
      <bottom/>
      <diagonal/>
    </border>
    <border>
      <left style="thin">
        <color theme="6"/>
      </left>
      <right/>
      <top/>
      <bottom style="thin">
        <color theme="6" tint="0.79998168889431442"/>
      </bottom>
      <diagonal/>
    </border>
    <border>
      <left/>
      <right/>
      <top/>
      <bottom style="thin">
        <color theme="6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6"/>
      </bottom>
      <diagonal/>
    </border>
    <border>
      <left style="thin">
        <color indexed="64"/>
      </left>
      <right style="thin">
        <color indexed="64"/>
      </right>
      <top style="thin">
        <color theme="6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6" tint="0.79998168889431442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7">
    <xf numFmtId="0" fontId="0" fillId="0" borderId="0" xfId="0"/>
    <xf numFmtId="164" fontId="0" fillId="0" borderId="0" xfId="0" applyNumberFormat="1"/>
    <xf numFmtId="0" fontId="1" fillId="0" borderId="3" xfId="0" applyFont="1" applyBorder="1"/>
    <xf numFmtId="164" fontId="1" fillId="0" borderId="3" xfId="0" applyNumberFormat="1" applyFont="1" applyBorder="1"/>
    <xf numFmtId="0" fontId="0" fillId="3" borderId="4" xfId="0" applyFill="1" applyBorder="1"/>
    <xf numFmtId="0" fontId="0" fillId="0" borderId="4" xfId="0" applyBorder="1"/>
    <xf numFmtId="0" fontId="3" fillId="0" borderId="0" xfId="0" applyFont="1"/>
    <xf numFmtId="164" fontId="0" fillId="3" borderId="0" xfId="0" applyNumberFormat="1" applyFont="1" applyFill="1" applyBorder="1"/>
    <xf numFmtId="164" fontId="0" fillId="3" borderId="4" xfId="0" applyNumberFormat="1" applyFont="1" applyFill="1" applyBorder="1"/>
    <xf numFmtId="164" fontId="0" fillId="3" borderId="1" xfId="0" applyNumberFormat="1" applyFont="1" applyFill="1" applyBorder="1"/>
    <xf numFmtId="164" fontId="0" fillId="0" borderId="1" xfId="0" applyNumberFormat="1" applyFont="1" applyBorder="1"/>
    <xf numFmtId="164" fontId="0" fillId="0" borderId="7" xfId="0" applyNumberFormat="1" applyFont="1" applyBorder="1"/>
    <xf numFmtId="164" fontId="0" fillId="4" borderId="0" xfId="0" applyNumberFormat="1" applyFont="1" applyFill="1" applyBorder="1"/>
    <xf numFmtId="164" fontId="1" fillId="0" borderId="2" xfId="0" applyNumberFormat="1" applyFont="1" applyBorder="1"/>
    <xf numFmtId="164" fontId="0" fillId="3" borderId="8" xfId="0" applyNumberFormat="1" applyFont="1" applyFill="1" applyBorder="1"/>
    <xf numFmtId="164" fontId="0" fillId="0" borderId="8" xfId="0" applyNumberFormat="1" applyFont="1" applyBorder="1"/>
    <xf numFmtId="164" fontId="0" fillId="0" borderId="9" xfId="0" applyNumberFormat="1" applyFont="1" applyBorder="1"/>
    <xf numFmtId="164" fontId="0" fillId="4" borderId="10" xfId="0" applyNumberFormat="1" applyFont="1" applyFill="1" applyBorder="1"/>
    <xf numFmtId="164" fontId="1" fillId="0" borderId="11" xfId="0" applyNumberFormat="1" applyFont="1" applyBorder="1"/>
    <xf numFmtId="164" fontId="0" fillId="0" borderId="12" xfId="0" applyNumberFormat="1" applyFont="1" applyBorder="1"/>
    <xf numFmtId="164" fontId="0" fillId="3" borderId="12" xfId="0" applyNumberFormat="1" applyFont="1" applyFill="1" applyBorder="1"/>
    <xf numFmtId="164" fontId="0" fillId="0" borderId="13" xfId="0" applyNumberFormat="1" applyFont="1" applyBorder="1"/>
    <xf numFmtId="164" fontId="0" fillId="4" borderId="4" xfId="0" applyNumberFormat="1" applyFont="1" applyFill="1" applyBorder="1"/>
    <xf numFmtId="164" fontId="0" fillId="0" borderId="14" xfId="0" applyNumberFormat="1" applyFont="1" applyBorder="1"/>
    <xf numFmtId="164" fontId="0" fillId="3" borderId="14" xfId="0" applyNumberFormat="1" applyFont="1" applyFill="1" applyBorder="1"/>
    <xf numFmtId="164" fontId="0" fillId="0" borderId="15" xfId="0" applyNumberFormat="1" applyFont="1" applyBorder="1"/>
    <xf numFmtId="164" fontId="0" fillId="3" borderId="6" xfId="0" applyNumberFormat="1" applyFont="1" applyFill="1" applyBorder="1"/>
    <xf numFmtId="164" fontId="0" fillId="4" borderId="6" xfId="0" applyNumberFormat="1" applyFont="1" applyFill="1" applyBorder="1"/>
    <xf numFmtId="164" fontId="1" fillId="0" borderId="5" xfId="0" applyNumberFormat="1" applyFont="1" applyBorder="1"/>
    <xf numFmtId="164" fontId="0" fillId="3" borderId="10" xfId="0" applyNumberFormat="1" applyFont="1" applyFill="1" applyBorder="1"/>
    <xf numFmtId="0" fontId="0" fillId="3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3" borderId="6" xfId="0" applyFont="1" applyFill="1" applyBorder="1" applyAlignment="1">
      <alignment wrapText="1"/>
    </xf>
    <xf numFmtId="164" fontId="0" fillId="0" borderId="16" xfId="0" applyNumberFormat="1" applyFont="1" applyBorder="1"/>
    <xf numFmtId="164" fontId="0" fillId="0" borderId="17" xfId="0" applyNumberFormat="1" applyFont="1" applyBorder="1"/>
    <xf numFmtId="164" fontId="0" fillId="3" borderId="17" xfId="0" applyNumberFormat="1" applyFont="1" applyFill="1" applyBorder="1"/>
    <xf numFmtId="0" fontId="0" fillId="0" borderId="0" xfId="0" applyBorder="1"/>
    <xf numFmtId="166" fontId="0" fillId="3" borderId="8" xfId="1" applyNumberFormat="1" applyFont="1" applyFill="1" applyBorder="1"/>
    <xf numFmtId="166" fontId="0" fillId="3" borderId="14" xfId="1" applyNumberFormat="1" applyFont="1" applyFill="1" applyBorder="1"/>
    <xf numFmtId="166" fontId="0" fillId="0" borderId="8" xfId="1" applyNumberFormat="1" applyFont="1" applyBorder="1"/>
    <xf numFmtId="166" fontId="0" fillId="0" borderId="14" xfId="1" applyNumberFormat="1" applyFont="1" applyBorder="1"/>
    <xf numFmtId="9" fontId="0" fillId="3" borderId="12" xfId="2" applyFont="1" applyFill="1" applyBorder="1"/>
    <xf numFmtId="0" fontId="0" fillId="0" borderId="18" xfId="0" applyBorder="1" applyAlignment="1">
      <alignment wrapText="1"/>
    </xf>
    <xf numFmtId="166" fontId="0" fillId="0" borderId="19" xfId="1" applyNumberFormat="1" applyFont="1" applyBorder="1"/>
    <xf numFmtId="166" fontId="0" fillId="0" borderId="20" xfId="1" applyNumberFormat="1" applyFont="1" applyBorder="1"/>
    <xf numFmtId="9" fontId="0" fillId="0" borderId="21" xfId="2" applyFont="1" applyBorder="1"/>
    <xf numFmtId="0" fontId="5" fillId="0" borderId="0" xfId="0" applyFont="1"/>
    <xf numFmtId="0" fontId="6" fillId="0" borderId="0" xfId="0" applyFont="1"/>
    <xf numFmtId="0" fontId="0" fillId="0" borderId="0" xfId="0" applyFill="1"/>
    <xf numFmtId="0" fontId="1" fillId="0" borderId="0" xfId="0" applyFont="1" applyFill="1" applyBorder="1"/>
    <xf numFmtId="165" fontId="1" fillId="0" borderId="0" xfId="0" applyNumberFormat="1" applyFont="1" applyFill="1" applyBorder="1"/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165" fontId="0" fillId="0" borderId="0" xfId="0" applyNumberFormat="1" applyFont="1" applyFill="1" applyBorder="1"/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/>
    </xf>
    <xf numFmtId="166" fontId="0" fillId="3" borderId="8" xfId="1" quotePrefix="1" applyNumberFormat="1" applyFont="1" applyFill="1" applyBorder="1" applyAlignment="1">
      <alignment horizontal="right"/>
    </xf>
    <xf numFmtId="9" fontId="0" fillId="0" borderId="12" xfId="2" applyFont="1" applyBorder="1" applyAlignment="1">
      <alignment horizontal="right"/>
    </xf>
    <xf numFmtId="164" fontId="1" fillId="0" borderId="26" xfId="0" applyNumberFormat="1" applyFont="1" applyBorder="1"/>
    <xf numFmtId="164" fontId="7" fillId="3" borderId="4" xfId="3" applyNumberFormat="1" applyFont="1" applyFill="1" applyBorder="1"/>
    <xf numFmtId="164" fontId="7" fillId="0" borderId="4" xfId="3" applyNumberFormat="1" applyFont="1" applyFill="1" applyBorder="1"/>
    <xf numFmtId="0" fontId="1" fillId="0" borderId="25" xfId="0" applyFont="1" applyBorder="1" applyAlignment="1">
      <alignment horizontal="center" vertical="top"/>
    </xf>
    <xf numFmtId="164" fontId="0" fillId="3" borderId="27" xfId="0" applyNumberFormat="1" applyFont="1" applyFill="1" applyBorder="1"/>
    <xf numFmtId="164" fontId="0" fillId="0" borderId="28" xfId="0" applyNumberFormat="1" applyFont="1" applyBorder="1"/>
    <xf numFmtId="164" fontId="0" fillId="3" borderId="28" xfId="0" applyNumberFormat="1" applyFont="1" applyFill="1" applyBorder="1"/>
    <xf numFmtId="164" fontId="0" fillId="0" borderId="29" xfId="0" applyNumberFormat="1" applyFont="1" applyBorder="1"/>
    <xf numFmtId="164" fontId="0" fillId="3" borderId="30" xfId="0" applyNumberFormat="1" applyFont="1" applyFill="1" applyBorder="1"/>
    <xf numFmtId="164" fontId="0" fillId="3" borderId="16" xfId="0" applyNumberFormat="1" applyFont="1" applyFill="1" applyBorder="1"/>
    <xf numFmtId="164" fontId="0" fillId="0" borderId="12" xfId="0" applyNumberFormat="1" applyFont="1" applyFill="1" applyBorder="1"/>
    <xf numFmtId="164" fontId="0" fillId="4" borderId="30" xfId="0" applyNumberFormat="1" applyFont="1" applyFill="1" applyBorder="1"/>
    <xf numFmtId="164" fontId="0" fillId="4" borderId="16" xfId="0" applyNumberFormat="1" applyFont="1" applyFill="1" applyBorder="1"/>
    <xf numFmtId="164" fontId="0" fillId="4" borderId="17" xfId="0" applyNumberFormat="1" applyFont="1" applyFill="1" applyBorder="1"/>
    <xf numFmtId="164" fontId="0" fillId="4" borderId="31" xfId="0" applyNumberFormat="1" applyFont="1" applyFill="1" applyBorder="1"/>
    <xf numFmtId="0" fontId="1" fillId="0" borderId="32" xfId="0" applyFont="1" applyBorder="1" applyAlignment="1">
      <alignment horizontal="center" vertical="top" wrapText="1"/>
    </xf>
    <xf numFmtId="164" fontId="1" fillId="2" borderId="33" xfId="0" applyNumberFormat="1" applyFont="1" applyFill="1" applyBorder="1"/>
    <xf numFmtId="164" fontId="1" fillId="0" borderId="12" xfId="0" applyNumberFormat="1" applyFont="1" applyBorder="1"/>
    <xf numFmtId="164" fontId="2" fillId="0" borderId="12" xfId="0" applyNumberFormat="1" applyFont="1" applyBorder="1"/>
    <xf numFmtId="164" fontId="1" fillId="2" borderId="34" xfId="0" applyNumberFormat="1" applyFont="1" applyFill="1" applyBorder="1"/>
    <xf numFmtId="164" fontId="2" fillId="0" borderId="21" xfId="0" applyNumberFormat="1" applyFont="1" applyBorder="1"/>
    <xf numFmtId="0" fontId="1" fillId="0" borderId="3" xfId="0" applyFont="1" applyBorder="1" applyAlignment="1">
      <alignment vertical="top" wrapText="1"/>
    </xf>
    <xf numFmtId="0" fontId="1" fillId="2" borderId="35" xfId="0" applyFont="1" applyFill="1" applyBorder="1" applyAlignment="1">
      <alignment horizontal="left"/>
    </xf>
    <xf numFmtId="0" fontId="1" fillId="0" borderId="12" xfId="0" applyFont="1" applyBorder="1" applyAlignment="1">
      <alignment horizontal="left" inden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indent="1"/>
    </xf>
    <xf numFmtId="0" fontId="1" fillId="2" borderId="34" xfId="0" applyFont="1" applyFill="1" applyBorder="1" applyAlignment="1">
      <alignment horizontal="left"/>
    </xf>
    <xf numFmtId="0" fontId="0" fillId="0" borderId="12" xfId="0" applyBorder="1"/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25" xfId="0" applyFont="1" applyBorder="1" applyAlignment="1">
      <alignment horizontal="center" vertical="top" wrapText="1"/>
    </xf>
    <xf numFmtId="164" fontId="1" fillId="2" borderId="35" xfId="0" applyNumberFormat="1" applyFont="1" applyFill="1" applyBorder="1"/>
    <xf numFmtId="164" fontId="1" fillId="2" borderId="36" xfId="0" applyNumberFormat="1" applyFont="1" applyFill="1" applyBorder="1"/>
    <xf numFmtId="0" fontId="1" fillId="0" borderId="3" xfId="0" applyFont="1" applyBorder="1" applyAlignment="1">
      <alignment horizontal="left"/>
    </xf>
    <xf numFmtId="0" fontId="1" fillId="0" borderId="5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9" fontId="0" fillId="3" borderId="6" xfId="2" applyFont="1" applyFill="1" applyBorder="1" applyAlignment="1">
      <alignment horizontal="left"/>
    </xf>
    <xf numFmtId="9" fontId="0" fillId="3" borderId="22" xfId="2" applyFont="1" applyFill="1" applyBorder="1" applyAlignment="1">
      <alignment horizontal="left"/>
    </xf>
    <xf numFmtId="9" fontId="0" fillId="0" borderId="6" xfId="2" applyFont="1" applyFill="1" applyBorder="1" applyAlignment="1">
      <alignment horizontal="left" wrapText="1"/>
    </xf>
    <xf numFmtId="9" fontId="0" fillId="0" borderId="22" xfId="2" applyFont="1" applyFill="1" applyBorder="1" applyAlignment="1">
      <alignment horizontal="left" wrapText="1"/>
    </xf>
    <xf numFmtId="9" fontId="0" fillId="3" borderId="6" xfId="2" applyFont="1" applyFill="1" applyBorder="1" applyAlignment="1">
      <alignment horizontal="left" wrapText="1"/>
    </xf>
    <xf numFmtId="9" fontId="0" fillId="3" borderId="22" xfId="2" applyFont="1" applyFill="1" applyBorder="1" applyAlignment="1">
      <alignment horizontal="left" wrapText="1"/>
    </xf>
    <xf numFmtId="9" fontId="0" fillId="0" borderId="23" xfId="2" applyFont="1" applyFill="1" applyBorder="1" applyAlignment="1">
      <alignment horizontal="left" wrapText="1"/>
    </xf>
    <xf numFmtId="9" fontId="0" fillId="0" borderId="24" xfId="2" applyFont="1" applyFill="1" applyBorder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C413D-DEF2-44D9-99AE-FA72B2BC7FF6}">
  <dimension ref="B1:K92"/>
  <sheetViews>
    <sheetView tabSelected="1" view="pageLayout" zoomScaleNormal="100" workbookViewId="0">
      <selection activeCell="F14" sqref="F14"/>
    </sheetView>
  </sheetViews>
  <sheetFormatPr defaultRowHeight="15" x14ac:dyDescent="0.25"/>
  <cols>
    <col min="1" max="1" width="6.28515625" customWidth="1"/>
    <col min="2" max="2" width="38.7109375" customWidth="1"/>
    <col min="3" max="3" width="21.28515625" customWidth="1"/>
    <col min="4" max="4" width="19" bestFit="1" customWidth="1"/>
    <col min="5" max="5" width="20.28515625" customWidth="1"/>
    <col min="6" max="6" width="19.7109375" customWidth="1"/>
    <col min="7" max="7" width="19.140625" customWidth="1"/>
    <col min="8" max="8" width="16.7109375" customWidth="1"/>
    <col min="10" max="11" width="13.7109375" bestFit="1" customWidth="1"/>
  </cols>
  <sheetData>
    <row r="1" spans="2:8" ht="21" x14ac:dyDescent="0.35">
      <c r="B1" s="49" t="s">
        <v>41</v>
      </c>
    </row>
    <row r="2" spans="2:8" ht="15.75" x14ac:dyDescent="0.25">
      <c r="B2" s="48" t="s">
        <v>42</v>
      </c>
    </row>
    <row r="3" spans="2:8" ht="15.75" x14ac:dyDescent="0.25">
      <c r="B3" s="48" t="s">
        <v>59</v>
      </c>
    </row>
    <row r="5" spans="2:8" ht="15.75" x14ac:dyDescent="0.25">
      <c r="B5" s="6" t="s">
        <v>17</v>
      </c>
    </row>
    <row r="6" spans="2:8" ht="60.75" thickBot="1" x14ac:dyDescent="0.3">
      <c r="B6" s="84" t="s">
        <v>0</v>
      </c>
      <c r="C6" s="78" t="s">
        <v>43</v>
      </c>
      <c r="D6" s="56" t="s">
        <v>1</v>
      </c>
      <c r="E6" s="93" t="s">
        <v>2</v>
      </c>
      <c r="F6" s="56" t="s">
        <v>3</v>
      </c>
      <c r="G6" s="56" t="s">
        <v>50</v>
      </c>
      <c r="H6" s="57" t="s">
        <v>4</v>
      </c>
    </row>
    <row r="7" spans="2:8" x14ac:dyDescent="0.25">
      <c r="B7" s="85" t="s">
        <v>7</v>
      </c>
      <c r="C7" s="79">
        <v>389854559</v>
      </c>
      <c r="D7" s="94">
        <v>4183705.2900000005</v>
      </c>
      <c r="E7" s="95">
        <v>118574184.5</v>
      </c>
      <c r="F7" s="95">
        <v>22943861.989999995</v>
      </c>
      <c r="G7" s="95">
        <f t="shared" ref="G7:G18" si="0">F7+E7+D7</f>
        <v>145701751.78</v>
      </c>
      <c r="H7" s="95">
        <f>H8+H13</f>
        <v>244152807.22</v>
      </c>
    </row>
    <row r="8" spans="2:8" x14ac:dyDescent="0.25">
      <c r="B8" s="86" t="s">
        <v>8</v>
      </c>
      <c r="C8" s="80">
        <v>297276065</v>
      </c>
      <c r="D8" s="80">
        <v>0</v>
      </c>
      <c r="E8" s="80">
        <v>93782670.730000004</v>
      </c>
      <c r="F8" s="80">
        <v>91186.58</v>
      </c>
      <c r="G8" s="80">
        <f t="shared" si="0"/>
        <v>93873857.310000002</v>
      </c>
      <c r="H8" s="80">
        <v>203402207.69</v>
      </c>
    </row>
    <row r="9" spans="2:8" x14ac:dyDescent="0.25">
      <c r="B9" s="87" t="s">
        <v>9</v>
      </c>
      <c r="C9" s="81">
        <v>108711938</v>
      </c>
      <c r="D9" s="81">
        <v>0</v>
      </c>
      <c r="E9" s="81">
        <v>56123304.489999995</v>
      </c>
      <c r="F9" s="81">
        <v>91186.58</v>
      </c>
      <c r="G9" s="81">
        <f t="shared" si="0"/>
        <v>56214491.069999993</v>
      </c>
      <c r="H9" s="81">
        <v>52497446.930000007</v>
      </c>
    </row>
    <row r="10" spans="2:8" x14ac:dyDescent="0.25">
      <c r="B10" s="87" t="s">
        <v>10</v>
      </c>
      <c r="C10" s="81">
        <v>105750566</v>
      </c>
      <c r="D10" s="81">
        <v>0</v>
      </c>
      <c r="E10" s="81">
        <v>15027392.01</v>
      </c>
      <c r="F10" s="81">
        <v>0</v>
      </c>
      <c r="G10" s="81">
        <f t="shared" si="0"/>
        <v>15027392.01</v>
      </c>
      <c r="H10" s="81">
        <v>90723173.989999995</v>
      </c>
    </row>
    <row r="11" spans="2:8" x14ac:dyDescent="0.25">
      <c r="B11" s="87" t="s">
        <v>11</v>
      </c>
      <c r="C11" s="81">
        <v>82813561</v>
      </c>
      <c r="D11" s="81">
        <v>0</v>
      </c>
      <c r="E11" s="81">
        <v>22631974.23</v>
      </c>
      <c r="F11" s="81">
        <v>0</v>
      </c>
      <c r="G11" s="81">
        <f t="shared" si="0"/>
        <v>22631974.23</v>
      </c>
      <c r="H11" s="81">
        <v>60181586.769999996</v>
      </c>
    </row>
    <row r="12" spans="2:8" x14ac:dyDescent="0.25">
      <c r="B12" s="88"/>
      <c r="C12" s="81"/>
      <c r="D12" s="81"/>
      <c r="E12" s="81"/>
      <c r="F12" s="81"/>
      <c r="G12" s="81">
        <f t="shared" si="0"/>
        <v>0</v>
      </c>
      <c r="H12" s="81"/>
    </row>
    <row r="13" spans="2:8" x14ac:dyDescent="0.25">
      <c r="B13" s="86" t="s">
        <v>12</v>
      </c>
      <c r="C13" s="80">
        <v>92578494</v>
      </c>
      <c r="D13" s="80">
        <v>4183705.2900000005</v>
      </c>
      <c r="E13" s="80">
        <v>24791513.77</v>
      </c>
      <c r="F13" s="80">
        <v>22852675.409999996</v>
      </c>
      <c r="G13" s="80">
        <f t="shared" si="0"/>
        <v>51827894.469999991</v>
      </c>
      <c r="H13" s="80">
        <f>C13-G13</f>
        <v>40750599.530000009</v>
      </c>
    </row>
    <row r="14" spans="2:8" x14ac:dyDescent="0.25">
      <c r="B14" s="87" t="s">
        <v>9</v>
      </c>
      <c r="C14" s="81">
        <v>64502470</v>
      </c>
      <c r="D14" s="81">
        <v>3836894.87</v>
      </c>
      <c r="E14" s="81">
        <v>19390101.530000001</v>
      </c>
      <c r="F14" s="81">
        <v>20005461.329999998</v>
      </c>
      <c r="G14" s="81">
        <f t="shared" si="0"/>
        <v>43232457.729999997</v>
      </c>
      <c r="H14" s="81">
        <f t="shared" ref="H14:H16" si="1">C14-G14</f>
        <v>21270012.270000003</v>
      </c>
    </row>
    <row r="15" spans="2:8" x14ac:dyDescent="0.25">
      <c r="B15" s="87" t="s">
        <v>10</v>
      </c>
      <c r="C15" s="81">
        <v>14642074</v>
      </c>
      <c r="D15" s="81">
        <v>183670.74</v>
      </c>
      <c r="E15" s="81">
        <v>317802.33</v>
      </c>
      <c r="F15" s="81">
        <v>1914065.2</v>
      </c>
      <c r="G15" s="81">
        <f t="shared" si="0"/>
        <v>2415538.2699999996</v>
      </c>
      <c r="H15" s="81">
        <f t="shared" si="1"/>
        <v>12226535.73</v>
      </c>
    </row>
    <row r="16" spans="2:8" x14ac:dyDescent="0.25">
      <c r="B16" s="87" t="s">
        <v>11</v>
      </c>
      <c r="C16" s="81">
        <v>13433950</v>
      </c>
      <c r="D16" s="81">
        <v>163139.68</v>
      </c>
      <c r="E16" s="81">
        <v>5083609.91</v>
      </c>
      <c r="F16" s="81">
        <v>933148.88</v>
      </c>
      <c r="G16" s="81">
        <f t="shared" si="0"/>
        <v>6179898.4699999997</v>
      </c>
      <c r="H16" s="81">
        <f t="shared" si="1"/>
        <v>7254051.5300000003</v>
      </c>
    </row>
    <row r="17" spans="2:11" x14ac:dyDescent="0.25">
      <c r="B17" s="87"/>
      <c r="C17" s="81"/>
      <c r="D17" s="81"/>
      <c r="E17" s="81"/>
      <c r="F17" s="81"/>
      <c r="G17" s="81">
        <f t="shared" si="0"/>
        <v>0</v>
      </c>
      <c r="H17" s="81"/>
    </row>
    <row r="18" spans="2:11" x14ac:dyDescent="0.25">
      <c r="B18" s="89" t="s">
        <v>6</v>
      </c>
      <c r="C18" s="82">
        <v>202528603.78</v>
      </c>
      <c r="D18" s="82">
        <v>5015215.8099999996</v>
      </c>
      <c r="E18" s="82">
        <v>37202669.889999978</v>
      </c>
      <c r="F18" s="82">
        <v>8606129.0800000001</v>
      </c>
      <c r="G18" s="82">
        <f t="shared" si="0"/>
        <v>50824014.779999979</v>
      </c>
      <c r="H18" s="82">
        <v>151704589.00000006</v>
      </c>
    </row>
    <row r="19" spans="2:11" x14ac:dyDescent="0.25">
      <c r="B19" s="86" t="s">
        <v>8</v>
      </c>
      <c r="C19" s="80">
        <v>130305346</v>
      </c>
      <c r="D19" s="80">
        <v>107869</v>
      </c>
      <c r="E19" s="80">
        <v>8599543</v>
      </c>
      <c r="F19" s="80">
        <v>714303</v>
      </c>
      <c r="G19" s="80">
        <v>9421715</v>
      </c>
      <c r="H19" s="80">
        <v>120883632</v>
      </c>
      <c r="J19" s="1"/>
      <c r="K19" s="1"/>
    </row>
    <row r="20" spans="2:11" x14ac:dyDescent="0.25">
      <c r="B20" s="90"/>
      <c r="C20" s="81"/>
      <c r="D20" s="81"/>
      <c r="E20" s="81"/>
      <c r="F20" s="81"/>
      <c r="G20" s="81"/>
      <c r="H20" s="81"/>
    </row>
    <row r="21" spans="2:11" x14ac:dyDescent="0.25">
      <c r="B21" s="86" t="s">
        <v>12</v>
      </c>
      <c r="C21" s="80">
        <v>72223258</v>
      </c>
      <c r="D21" s="80">
        <v>4907347</v>
      </c>
      <c r="E21" s="80">
        <v>28603127</v>
      </c>
      <c r="F21" s="80">
        <v>7891826</v>
      </c>
      <c r="G21" s="80">
        <v>41402300</v>
      </c>
      <c r="H21" s="80">
        <v>30820958</v>
      </c>
    </row>
    <row r="22" spans="2:11" x14ac:dyDescent="0.25">
      <c r="B22" s="91"/>
      <c r="C22" s="81"/>
      <c r="D22" s="81"/>
      <c r="E22" s="81"/>
      <c r="F22" s="81"/>
      <c r="G22" s="81"/>
      <c r="H22" s="81"/>
    </row>
    <row r="23" spans="2:11" x14ac:dyDescent="0.25">
      <c r="B23" s="89" t="s">
        <v>15</v>
      </c>
      <c r="C23" s="82">
        <v>85737929</v>
      </c>
      <c r="D23" s="82">
        <v>265653.84999999998</v>
      </c>
      <c r="E23" s="82">
        <v>16855747.73</v>
      </c>
      <c r="F23" s="82">
        <v>8892669.5899999999</v>
      </c>
      <c r="G23" s="82">
        <f>F23+E23+D23</f>
        <v>26014071.170000002</v>
      </c>
      <c r="H23" s="82">
        <v>59723857.829999998</v>
      </c>
    </row>
    <row r="24" spans="2:11" x14ac:dyDescent="0.25">
      <c r="B24" s="91"/>
      <c r="C24" s="81"/>
      <c r="D24" s="81"/>
      <c r="E24" s="81"/>
      <c r="F24" s="81"/>
      <c r="G24" s="81"/>
      <c r="H24" s="81"/>
    </row>
    <row r="25" spans="2:11" x14ac:dyDescent="0.25">
      <c r="B25" s="89" t="s">
        <v>13</v>
      </c>
      <c r="C25" s="82">
        <v>52929981</v>
      </c>
      <c r="D25" s="82">
        <v>6579210.8000000007</v>
      </c>
      <c r="E25" s="82">
        <v>19228715.350000001</v>
      </c>
      <c r="F25" s="82">
        <v>8354155.2000000002</v>
      </c>
      <c r="G25" s="82">
        <f>F25+E25+D25</f>
        <v>34162081.350000001</v>
      </c>
      <c r="H25" s="82">
        <v>18767899.650000002</v>
      </c>
    </row>
    <row r="26" spans="2:11" x14ac:dyDescent="0.25">
      <c r="B26" s="91"/>
      <c r="C26" s="81"/>
      <c r="D26" s="81"/>
      <c r="E26" s="81"/>
      <c r="F26" s="81"/>
      <c r="G26" s="81"/>
      <c r="H26" s="81"/>
    </row>
    <row r="27" spans="2:11" x14ac:dyDescent="0.25">
      <c r="B27" s="89" t="s">
        <v>5</v>
      </c>
      <c r="C27" s="82">
        <v>2500000</v>
      </c>
      <c r="D27" s="82">
        <v>0</v>
      </c>
      <c r="E27" s="82">
        <v>1302788</v>
      </c>
      <c r="F27" s="82">
        <v>0</v>
      </c>
      <c r="G27" s="82">
        <f>F27+E27+D27</f>
        <v>1302788</v>
      </c>
      <c r="H27" s="82">
        <v>1197212</v>
      </c>
    </row>
    <row r="28" spans="2:11" x14ac:dyDescent="0.25">
      <c r="B28" s="92"/>
      <c r="C28" s="83"/>
      <c r="D28" s="83"/>
      <c r="E28" s="83"/>
      <c r="F28" s="83"/>
      <c r="G28" s="83"/>
      <c r="H28" s="83"/>
    </row>
    <row r="29" spans="2:11" x14ac:dyDescent="0.25">
      <c r="B29" s="96" t="s">
        <v>14</v>
      </c>
      <c r="C29" s="3">
        <v>733551072.77999997</v>
      </c>
      <c r="D29" s="3">
        <v>16043785.75</v>
      </c>
      <c r="E29" s="3">
        <v>193164105.46999997</v>
      </c>
      <c r="F29" s="3">
        <v>48796815.859999999</v>
      </c>
      <c r="G29" s="3">
        <f>F29+E29+D29</f>
        <v>258004707.07999998</v>
      </c>
      <c r="H29" s="3">
        <f>H27+H25+H23+H18+H7</f>
        <v>475546365.70000005</v>
      </c>
    </row>
    <row r="30" spans="2:11" x14ac:dyDescent="0.25">
      <c r="C30" s="1"/>
    </row>
    <row r="32" spans="2:11" ht="15.75" x14ac:dyDescent="0.25">
      <c r="B32" s="6" t="s">
        <v>51</v>
      </c>
      <c r="G32" s="50"/>
    </row>
    <row r="33" spans="2:9" ht="60" x14ac:dyDescent="0.25">
      <c r="B33" s="54" t="s">
        <v>18</v>
      </c>
      <c r="C33" s="56" t="s">
        <v>43</v>
      </c>
      <c r="D33" s="56" t="s">
        <v>1</v>
      </c>
      <c r="E33" s="56" t="s">
        <v>2</v>
      </c>
      <c r="F33" s="56" t="s">
        <v>3</v>
      </c>
      <c r="G33" s="56" t="s">
        <v>50</v>
      </c>
      <c r="H33" s="57" t="s">
        <v>4</v>
      </c>
    </row>
    <row r="34" spans="2:9" ht="30" x14ac:dyDescent="0.25">
      <c r="B34" s="33" t="s">
        <v>34</v>
      </c>
      <c r="C34" s="77">
        <v>297276065</v>
      </c>
      <c r="D34" s="27">
        <v>0</v>
      </c>
      <c r="E34" s="27">
        <v>93782671</v>
      </c>
      <c r="F34" s="22">
        <v>91187</v>
      </c>
      <c r="G34" s="22">
        <f>SUM(D34:F34)</f>
        <v>93873858</v>
      </c>
      <c r="H34" s="22">
        <v>203402208</v>
      </c>
    </row>
    <row r="35" spans="2:9" ht="30" x14ac:dyDescent="0.25">
      <c r="B35" s="30" t="s">
        <v>19</v>
      </c>
      <c r="C35" s="9">
        <v>47427051</v>
      </c>
      <c r="D35" s="8">
        <v>416729</v>
      </c>
      <c r="E35" s="8">
        <v>9573781</v>
      </c>
      <c r="F35" s="7">
        <v>10089109</v>
      </c>
      <c r="G35" s="7">
        <f t="shared" ref="G35:G40" si="2">SUM(D35:F35)</f>
        <v>20079619</v>
      </c>
      <c r="H35" s="8">
        <v>27347432</v>
      </c>
    </row>
    <row r="36" spans="2:9" x14ac:dyDescent="0.25">
      <c r="B36" s="31" t="s">
        <v>20</v>
      </c>
      <c r="C36" s="10">
        <v>13650640</v>
      </c>
      <c r="D36" s="35">
        <v>254334</v>
      </c>
      <c r="E36" s="35">
        <v>8077666</v>
      </c>
      <c r="F36" s="36">
        <v>8501625</v>
      </c>
      <c r="G36" s="36">
        <f t="shared" si="2"/>
        <v>16833625</v>
      </c>
      <c r="H36" s="36">
        <v>-3182985</v>
      </c>
    </row>
    <row r="37" spans="2:9" x14ac:dyDescent="0.25">
      <c r="B37" s="30" t="s">
        <v>21</v>
      </c>
      <c r="C37" s="9">
        <v>6310626</v>
      </c>
      <c r="D37" s="24">
        <v>3512642</v>
      </c>
      <c r="E37" s="24">
        <v>2080888</v>
      </c>
      <c r="F37" s="20">
        <v>862711</v>
      </c>
      <c r="G37" s="20">
        <f t="shared" si="2"/>
        <v>6456241</v>
      </c>
      <c r="H37" s="20">
        <v>-145614</v>
      </c>
    </row>
    <row r="38" spans="2:9" ht="30" x14ac:dyDescent="0.25">
      <c r="B38" s="31" t="s">
        <v>22</v>
      </c>
      <c r="C38" s="11">
        <v>18115000</v>
      </c>
      <c r="D38" s="25">
        <v>0</v>
      </c>
      <c r="E38" s="25">
        <v>2985562</v>
      </c>
      <c r="F38" s="21">
        <v>3399230</v>
      </c>
      <c r="G38" s="21">
        <f t="shared" si="2"/>
        <v>6384792</v>
      </c>
      <c r="H38" s="21">
        <v>11730207</v>
      </c>
    </row>
    <row r="39" spans="2:9" x14ac:dyDescent="0.25">
      <c r="B39" s="32" t="s">
        <v>23</v>
      </c>
      <c r="C39" s="7">
        <v>5075177</v>
      </c>
      <c r="D39" s="26">
        <v>0</v>
      </c>
      <c r="E39" s="26">
        <v>2072367</v>
      </c>
      <c r="F39" s="8">
        <v>0</v>
      </c>
      <c r="G39" s="8">
        <f t="shared" si="2"/>
        <v>2072367</v>
      </c>
      <c r="H39" s="8">
        <v>3002810</v>
      </c>
    </row>
    <row r="40" spans="2:9" x14ac:dyDescent="0.25">
      <c r="B40" s="33" t="s">
        <v>24</v>
      </c>
      <c r="C40" s="12">
        <v>2000000</v>
      </c>
      <c r="D40" s="27">
        <v>0</v>
      </c>
      <c r="E40" s="27">
        <v>1250</v>
      </c>
      <c r="F40" s="22">
        <v>0</v>
      </c>
      <c r="G40" s="22">
        <f t="shared" si="2"/>
        <v>1250</v>
      </c>
      <c r="H40" s="22">
        <v>1998750</v>
      </c>
    </row>
    <row r="41" spans="2:9" x14ac:dyDescent="0.25">
      <c r="B41" s="2" t="s">
        <v>14</v>
      </c>
      <c r="C41" s="13">
        <f t="shared" ref="C41:G41" si="3">SUM(C34:C40)</f>
        <v>389854559</v>
      </c>
      <c r="D41" s="28">
        <f t="shared" si="3"/>
        <v>4183705</v>
      </c>
      <c r="E41" s="28">
        <f t="shared" si="3"/>
        <v>118574185</v>
      </c>
      <c r="F41" s="3">
        <f t="shared" si="3"/>
        <v>22943862</v>
      </c>
      <c r="G41" s="28">
        <f t="shared" si="3"/>
        <v>145701752</v>
      </c>
      <c r="H41" s="3">
        <f>SUM(H34:H40)</f>
        <v>244152808</v>
      </c>
    </row>
    <row r="44" spans="2:9" ht="15.75" x14ac:dyDescent="0.25">
      <c r="B44" s="6" t="s">
        <v>49</v>
      </c>
    </row>
    <row r="45" spans="2:9" ht="60" x14ac:dyDescent="0.25">
      <c r="B45" s="60" t="s">
        <v>18</v>
      </c>
      <c r="C45" s="56" t="s">
        <v>43</v>
      </c>
      <c r="D45" s="56" t="s">
        <v>1</v>
      </c>
      <c r="E45" s="56" t="s">
        <v>2</v>
      </c>
      <c r="F45" s="56" t="s">
        <v>3</v>
      </c>
      <c r="G45" s="56" t="s">
        <v>50</v>
      </c>
      <c r="H45" s="57" t="s">
        <v>4</v>
      </c>
      <c r="I45" s="38"/>
    </row>
    <row r="46" spans="2:9" x14ac:dyDescent="0.25">
      <c r="B46" s="33" t="s">
        <v>35</v>
      </c>
      <c r="C46" s="74">
        <v>130305347</v>
      </c>
      <c r="D46" s="22">
        <v>107869</v>
      </c>
      <c r="E46" s="22">
        <v>8599543</v>
      </c>
      <c r="F46" s="75">
        <v>714303</v>
      </c>
      <c r="G46" s="75">
        <f>SUM(D46:F46)</f>
        <v>9421715</v>
      </c>
      <c r="H46" s="76">
        <v>120883633</v>
      </c>
    </row>
    <row r="47" spans="2:9" x14ac:dyDescent="0.25">
      <c r="B47" s="30" t="s">
        <v>25</v>
      </c>
      <c r="C47" s="14">
        <v>26337224</v>
      </c>
      <c r="D47" s="37">
        <v>2421363</v>
      </c>
      <c r="E47" s="37">
        <v>11802934</v>
      </c>
      <c r="F47" s="24">
        <v>6232284</v>
      </c>
      <c r="G47" s="24">
        <f t="shared" ref="G47:G52" si="4">SUM(D47:F47)</f>
        <v>20456581</v>
      </c>
      <c r="H47" s="20">
        <v>5880642</v>
      </c>
    </row>
    <row r="48" spans="2:9" x14ac:dyDescent="0.25">
      <c r="B48" s="31" t="s">
        <v>26</v>
      </c>
      <c r="C48" s="15">
        <v>13335888</v>
      </c>
      <c r="D48" s="23">
        <v>2084301</v>
      </c>
      <c r="E48" s="23">
        <v>10511136</v>
      </c>
      <c r="F48" s="23">
        <v>1351005</v>
      </c>
      <c r="G48" s="23">
        <f t="shared" si="4"/>
        <v>13946442</v>
      </c>
      <c r="H48" s="19">
        <v>-610554</v>
      </c>
    </row>
    <row r="49" spans="2:8" x14ac:dyDescent="0.25">
      <c r="B49" s="30" t="s">
        <v>27</v>
      </c>
      <c r="C49" s="14">
        <v>13875727</v>
      </c>
      <c r="D49" s="24">
        <v>47674</v>
      </c>
      <c r="E49" s="24">
        <v>2204455</v>
      </c>
      <c r="F49" s="24">
        <v>46539</v>
      </c>
      <c r="G49" s="24">
        <f t="shared" si="4"/>
        <v>2298668</v>
      </c>
      <c r="H49" s="20">
        <v>11577060</v>
      </c>
    </row>
    <row r="50" spans="2:8" x14ac:dyDescent="0.25">
      <c r="B50" s="31" t="s">
        <v>23</v>
      </c>
      <c r="C50" s="16">
        <v>8583124</v>
      </c>
      <c r="D50" s="25">
        <v>354009</v>
      </c>
      <c r="E50" s="25">
        <v>1694971</v>
      </c>
      <c r="F50" s="25">
        <v>14390</v>
      </c>
      <c r="G50" s="25">
        <f t="shared" si="4"/>
        <v>2063370</v>
      </c>
      <c r="H50" s="21">
        <v>6519754</v>
      </c>
    </row>
    <row r="51" spans="2:8" x14ac:dyDescent="0.25">
      <c r="B51" s="34" t="s">
        <v>28</v>
      </c>
      <c r="C51" s="26">
        <v>8794815</v>
      </c>
      <c r="D51" s="26"/>
      <c r="E51" s="26">
        <v>1600682</v>
      </c>
      <c r="F51" s="26">
        <v>0</v>
      </c>
      <c r="G51" s="26">
        <f t="shared" si="4"/>
        <v>1600682</v>
      </c>
      <c r="H51" s="8">
        <v>7194133</v>
      </c>
    </row>
    <row r="52" spans="2:8" ht="30" x14ac:dyDescent="0.25">
      <c r="B52" s="33" t="s">
        <v>29</v>
      </c>
      <c r="C52" s="17">
        <v>1296479</v>
      </c>
      <c r="D52" s="27"/>
      <c r="E52" s="27">
        <v>788949</v>
      </c>
      <c r="F52" s="27">
        <v>247608</v>
      </c>
      <c r="G52" s="27">
        <f t="shared" si="4"/>
        <v>1036557</v>
      </c>
      <c r="H52" s="22">
        <v>259922</v>
      </c>
    </row>
    <row r="53" spans="2:8" x14ac:dyDescent="0.25">
      <c r="B53" s="2" t="s">
        <v>14</v>
      </c>
      <c r="C53" s="18">
        <f t="shared" ref="C53:G53" si="5">SUM(C46:C52)</f>
        <v>202528604</v>
      </c>
      <c r="D53" s="28">
        <f t="shared" si="5"/>
        <v>5015216</v>
      </c>
      <c r="E53" s="28">
        <f t="shared" si="5"/>
        <v>37202670</v>
      </c>
      <c r="F53" s="28">
        <f t="shared" si="5"/>
        <v>8606129</v>
      </c>
      <c r="G53" s="28">
        <f t="shared" si="5"/>
        <v>50824015</v>
      </c>
      <c r="H53" s="3">
        <f>SUM(H46:H52)</f>
        <v>151704590</v>
      </c>
    </row>
    <row r="56" spans="2:8" ht="15.75" x14ac:dyDescent="0.25">
      <c r="B56" s="6" t="s">
        <v>48</v>
      </c>
    </row>
    <row r="57" spans="2:8" ht="60" x14ac:dyDescent="0.25">
      <c r="B57" s="60" t="s">
        <v>18</v>
      </c>
      <c r="C57" s="56" t="s">
        <v>43</v>
      </c>
      <c r="D57" s="56" t="s">
        <v>1</v>
      </c>
      <c r="E57" s="56" t="s">
        <v>2</v>
      </c>
      <c r="F57" s="56" t="s">
        <v>3</v>
      </c>
      <c r="G57" s="56" t="s">
        <v>50</v>
      </c>
      <c r="H57" s="57" t="s">
        <v>4</v>
      </c>
    </row>
    <row r="58" spans="2:8" ht="30" x14ac:dyDescent="0.25">
      <c r="B58" s="30" t="s">
        <v>30</v>
      </c>
      <c r="C58" s="71">
        <v>20547587</v>
      </c>
      <c r="D58" s="72">
        <v>0</v>
      </c>
      <c r="E58" s="72">
        <v>6286950</v>
      </c>
      <c r="F58" s="72">
        <v>2687225</v>
      </c>
      <c r="G58" s="72">
        <f>SUM(D58:F58)</f>
        <v>8974175</v>
      </c>
      <c r="H58" s="37">
        <v>11573412</v>
      </c>
    </row>
    <row r="59" spans="2:8" ht="30" x14ac:dyDescent="0.25">
      <c r="B59" s="31" t="s">
        <v>31</v>
      </c>
      <c r="C59" s="15">
        <v>18500000</v>
      </c>
      <c r="D59" s="23">
        <v>0</v>
      </c>
      <c r="E59" s="23">
        <v>3722294</v>
      </c>
      <c r="F59" s="23">
        <v>0</v>
      </c>
      <c r="G59" s="23">
        <f t="shared" ref="G59:G64" si="6">SUM(D59:F59)</f>
        <v>3722294</v>
      </c>
      <c r="H59" s="19">
        <v>14777706</v>
      </c>
    </row>
    <row r="60" spans="2:8" ht="30" x14ac:dyDescent="0.25">
      <c r="B60" s="30" t="s">
        <v>32</v>
      </c>
      <c r="C60" s="14">
        <v>6000000</v>
      </c>
      <c r="D60" s="24">
        <v>0</v>
      </c>
      <c r="E60" s="24">
        <v>3111827</v>
      </c>
      <c r="F60" s="24">
        <v>2290406</v>
      </c>
      <c r="G60" s="24">
        <f t="shared" si="6"/>
        <v>5402233</v>
      </c>
      <c r="H60" s="20">
        <v>597767</v>
      </c>
    </row>
    <row r="61" spans="2:8" x14ac:dyDescent="0.25">
      <c r="B61" s="31" t="s">
        <v>33</v>
      </c>
      <c r="C61" s="16">
        <v>33726521</v>
      </c>
      <c r="D61" s="25">
        <v>0</v>
      </c>
      <c r="E61" s="25">
        <v>1703560</v>
      </c>
      <c r="F61" s="25">
        <v>3636306</v>
      </c>
      <c r="G61" s="25">
        <f t="shared" si="6"/>
        <v>5339866</v>
      </c>
      <c r="H61" s="21">
        <v>28386655</v>
      </c>
    </row>
    <row r="62" spans="2:8" ht="30" x14ac:dyDescent="0.25">
      <c r="B62" s="34" t="s">
        <v>29</v>
      </c>
      <c r="C62" s="26">
        <v>5067761</v>
      </c>
      <c r="D62" s="26">
        <v>0</v>
      </c>
      <c r="E62" s="26">
        <v>1388535</v>
      </c>
      <c r="F62" s="26">
        <v>0</v>
      </c>
      <c r="G62" s="26">
        <f t="shared" si="6"/>
        <v>1388535</v>
      </c>
      <c r="H62" s="8">
        <v>3679226</v>
      </c>
    </row>
    <row r="63" spans="2:8" x14ac:dyDescent="0.25">
      <c r="B63" s="33" t="s">
        <v>23</v>
      </c>
      <c r="C63" s="17">
        <v>596060</v>
      </c>
      <c r="D63" s="27">
        <v>0</v>
      </c>
      <c r="E63" s="27">
        <v>583480</v>
      </c>
      <c r="F63" s="27">
        <v>0</v>
      </c>
      <c r="G63" s="27">
        <f t="shared" si="6"/>
        <v>583480</v>
      </c>
      <c r="H63" s="22">
        <v>12580</v>
      </c>
    </row>
    <row r="64" spans="2:8" x14ac:dyDescent="0.25">
      <c r="B64" s="30" t="s">
        <v>21</v>
      </c>
      <c r="C64" s="29">
        <v>1300000</v>
      </c>
      <c r="D64" s="26">
        <v>265654</v>
      </c>
      <c r="E64" s="26">
        <v>59102</v>
      </c>
      <c r="F64" s="26">
        <v>278732</v>
      </c>
      <c r="G64" s="26">
        <f t="shared" si="6"/>
        <v>603488</v>
      </c>
      <c r="H64" s="8">
        <v>696512</v>
      </c>
    </row>
    <row r="65" spans="2:10" x14ac:dyDescent="0.25">
      <c r="B65" s="2" t="s">
        <v>14</v>
      </c>
      <c r="C65" s="18">
        <f t="shared" ref="C65:H65" si="7">SUM(C58:C64)</f>
        <v>85737929</v>
      </c>
      <c r="D65" s="28">
        <f t="shared" si="7"/>
        <v>265654</v>
      </c>
      <c r="E65" s="28">
        <f t="shared" si="7"/>
        <v>16855748</v>
      </c>
      <c r="F65" s="28">
        <f t="shared" si="7"/>
        <v>8892669</v>
      </c>
      <c r="G65" s="28">
        <f t="shared" si="7"/>
        <v>26014071</v>
      </c>
      <c r="H65" s="3">
        <f t="shared" si="7"/>
        <v>59723858</v>
      </c>
    </row>
    <row r="68" spans="2:10" ht="15.75" x14ac:dyDescent="0.25">
      <c r="B68" s="6" t="s">
        <v>47</v>
      </c>
    </row>
    <row r="69" spans="2:10" ht="60" x14ac:dyDescent="0.25">
      <c r="B69" s="60" t="s">
        <v>18</v>
      </c>
      <c r="C69" s="56" t="s">
        <v>43</v>
      </c>
      <c r="D69" s="56" t="s">
        <v>1</v>
      </c>
      <c r="E69" s="56" t="s">
        <v>2</v>
      </c>
      <c r="F69" s="56" t="s">
        <v>3</v>
      </c>
      <c r="G69" s="56" t="s">
        <v>50</v>
      </c>
      <c r="H69" s="57" t="s">
        <v>4</v>
      </c>
    </row>
    <row r="70" spans="2:10" ht="30" x14ac:dyDescent="0.25">
      <c r="B70" s="30" t="s">
        <v>36</v>
      </c>
      <c r="C70" s="71">
        <v>27074195</v>
      </c>
      <c r="D70" s="72">
        <v>168242</v>
      </c>
      <c r="E70" s="72">
        <v>14276542</v>
      </c>
      <c r="F70" s="72">
        <v>4929359</v>
      </c>
      <c r="G70" s="72">
        <f>SUM(D70:F70)</f>
        <v>19374143</v>
      </c>
      <c r="H70" s="37">
        <f>C70-G70</f>
        <v>7700052</v>
      </c>
    </row>
    <row r="71" spans="2:10" x14ac:dyDescent="0.25">
      <c r="B71" s="31" t="s">
        <v>54</v>
      </c>
      <c r="C71" s="15">
        <v>21731301</v>
      </c>
      <c r="D71" s="23">
        <v>5284113</v>
      </c>
      <c r="E71" s="23">
        <v>3646160</v>
      </c>
      <c r="F71" s="23">
        <v>2815116</v>
      </c>
      <c r="G71" s="23">
        <f t="shared" ref="G71:G73" si="8">SUM(D71:F71)</f>
        <v>11745389</v>
      </c>
      <c r="H71" s="73">
        <f t="shared" ref="H71:H74" si="9">C71-G71</f>
        <v>9985912</v>
      </c>
    </row>
    <row r="72" spans="2:10" x14ac:dyDescent="0.25">
      <c r="B72" s="30" t="s">
        <v>21</v>
      </c>
      <c r="C72" s="14">
        <v>1913561</v>
      </c>
      <c r="D72" s="24">
        <v>1126856</v>
      </c>
      <c r="E72" s="24">
        <v>498399</v>
      </c>
      <c r="F72" s="24">
        <v>609680</v>
      </c>
      <c r="G72" s="24">
        <f t="shared" si="8"/>
        <v>2234935</v>
      </c>
      <c r="H72" s="20">
        <f t="shared" si="9"/>
        <v>-321374</v>
      </c>
    </row>
    <row r="73" spans="2:10" x14ac:dyDescent="0.25">
      <c r="B73" s="31" t="s">
        <v>23</v>
      </c>
      <c r="C73" s="16">
        <v>1310924</v>
      </c>
      <c r="D73" s="25">
        <v>0</v>
      </c>
      <c r="E73" s="25">
        <v>580773</v>
      </c>
      <c r="F73" s="25">
        <v>0</v>
      </c>
      <c r="G73" s="25">
        <f t="shared" si="8"/>
        <v>580773</v>
      </c>
      <c r="H73" s="73">
        <f t="shared" si="9"/>
        <v>730151</v>
      </c>
    </row>
    <row r="74" spans="2:10" ht="30" x14ac:dyDescent="0.25">
      <c r="B74" s="34" t="s">
        <v>37</v>
      </c>
      <c r="C74" s="26">
        <v>900000</v>
      </c>
      <c r="D74" s="26">
        <v>0</v>
      </c>
      <c r="E74" s="26">
        <v>226841</v>
      </c>
      <c r="F74" s="26">
        <v>0</v>
      </c>
      <c r="G74" s="26">
        <f>SUM(D74:F74)</f>
        <v>226841</v>
      </c>
      <c r="H74" s="20">
        <f t="shared" si="9"/>
        <v>673159</v>
      </c>
    </row>
    <row r="75" spans="2:10" x14ac:dyDescent="0.25">
      <c r="B75" s="2" t="s">
        <v>14</v>
      </c>
      <c r="C75" s="18">
        <f t="shared" ref="C75:H75" si="10">SUM(C70:C74)</f>
        <v>52929981</v>
      </c>
      <c r="D75" s="28">
        <f t="shared" si="10"/>
        <v>6579211</v>
      </c>
      <c r="E75" s="28">
        <f t="shared" si="10"/>
        <v>19228715</v>
      </c>
      <c r="F75" s="28">
        <f t="shared" si="10"/>
        <v>8354155</v>
      </c>
      <c r="G75" s="28">
        <f>SUM(G70:G74)</f>
        <v>34162081</v>
      </c>
      <c r="H75" s="3">
        <f t="shared" si="10"/>
        <v>18767900</v>
      </c>
      <c r="J75" s="1"/>
    </row>
    <row r="76" spans="2:10" x14ac:dyDescent="0.25">
      <c r="G76" s="50"/>
    </row>
    <row r="78" spans="2:10" ht="15.75" x14ac:dyDescent="0.25">
      <c r="B78" s="6" t="s">
        <v>46</v>
      </c>
      <c r="C78" s="1"/>
      <c r="G78" s="50"/>
    </row>
    <row r="79" spans="2:10" ht="30" x14ac:dyDescent="0.25">
      <c r="B79" s="54" t="s">
        <v>0</v>
      </c>
      <c r="C79" s="56" t="s">
        <v>44</v>
      </c>
      <c r="D79" s="56" t="s">
        <v>45</v>
      </c>
      <c r="E79" s="58" t="s">
        <v>1</v>
      </c>
      <c r="F79" s="66" t="s">
        <v>16</v>
      </c>
      <c r="G79" s="51"/>
    </row>
    <row r="80" spans="2:10" x14ac:dyDescent="0.25">
      <c r="B80" s="4" t="s">
        <v>7</v>
      </c>
      <c r="C80" s="64">
        <v>29562013.078845866</v>
      </c>
      <c r="D80" s="64">
        <v>43848140.128457628</v>
      </c>
      <c r="E80" s="64">
        <v>19900000</v>
      </c>
      <c r="F80" s="67">
        <v>93310153.207303494</v>
      </c>
      <c r="G80" s="55"/>
    </row>
    <row r="81" spans="2:7" x14ac:dyDescent="0.25">
      <c r="B81" s="5" t="s">
        <v>6</v>
      </c>
      <c r="C81" s="65">
        <v>12787798</v>
      </c>
      <c r="D81" s="65">
        <v>4519142</v>
      </c>
      <c r="E81" s="65">
        <v>0</v>
      </c>
      <c r="F81" s="68">
        <v>17306940</v>
      </c>
      <c r="G81" s="55"/>
    </row>
    <row r="82" spans="2:7" x14ac:dyDescent="0.25">
      <c r="B82" s="4" t="s">
        <v>15</v>
      </c>
      <c r="C82" s="64">
        <v>4098115.9568248452</v>
      </c>
      <c r="D82" s="64">
        <v>31248852.999562483</v>
      </c>
      <c r="E82" s="64">
        <v>0</v>
      </c>
      <c r="F82" s="69">
        <v>35346968.956387326</v>
      </c>
      <c r="G82" s="55"/>
    </row>
    <row r="83" spans="2:7" x14ac:dyDescent="0.25">
      <c r="B83" s="5" t="s">
        <v>13</v>
      </c>
      <c r="C83" s="65">
        <v>6552072.9643293051</v>
      </c>
      <c r="D83" s="65">
        <v>37383864.871979885</v>
      </c>
      <c r="E83" s="65">
        <v>6100000</v>
      </c>
      <c r="F83" s="70">
        <v>50035937.836309195</v>
      </c>
      <c r="G83" s="55"/>
    </row>
    <row r="84" spans="2:7" x14ac:dyDescent="0.25">
      <c r="B84" s="2" t="s">
        <v>14</v>
      </c>
      <c r="C84" s="3">
        <f>SUM(C80:C83)</f>
        <v>53000000.000000015</v>
      </c>
      <c r="D84" s="3">
        <f t="shared" ref="D84" si="11">SUM(D80:D83)</f>
        <v>117000000</v>
      </c>
      <c r="E84" s="3">
        <f>SUM(E80:E83)</f>
        <v>26000000</v>
      </c>
      <c r="F84" s="63">
        <f>SUM(F80:F83)</f>
        <v>196000000</v>
      </c>
      <c r="G84" s="52"/>
    </row>
    <row r="85" spans="2:7" x14ac:dyDescent="0.25">
      <c r="G85" s="50"/>
    </row>
    <row r="86" spans="2:7" x14ac:dyDescent="0.25">
      <c r="G86" s="50"/>
    </row>
    <row r="87" spans="2:7" ht="15.75" x14ac:dyDescent="0.25">
      <c r="B87" s="6" t="s">
        <v>53</v>
      </c>
      <c r="G87" s="50"/>
    </row>
    <row r="88" spans="2:7" ht="60" x14ac:dyDescent="0.25">
      <c r="B88" s="53" t="s">
        <v>0</v>
      </c>
      <c r="C88" s="56" t="s">
        <v>58</v>
      </c>
      <c r="D88" s="59" t="s">
        <v>38</v>
      </c>
      <c r="E88" s="56" t="s">
        <v>57</v>
      </c>
      <c r="F88" s="97" t="s">
        <v>52</v>
      </c>
      <c r="G88" s="98"/>
    </row>
    <row r="89" spans="2:7" x14ac:dyDescent="0.25">
      <c r="B89" s="30" t="s">
        <v>39</v>
      </c>
      <c r="C89" s="39">
        <v>2172</v>
      </c>
      <c r="D89" s="40">
        <v>1174</v>
      </c>
      <c r="E89" s="43">
        <v>0.92</v>
      </c>
      <c r="F89" s="99"/>
      <c r="G89" s="100"/>
    </row>
    <row r="90" spans="2:7" ht="30" customHeight="1" x14ac:dyDescent="0.25">
      <c r="B90" s="31" t="s">
        <v>6</v>
      </c>
      <c r="C90" s="41">
        <v>131</v>
      </c>
      <c r="D90" s="42">
        <v>7195</v>
      </c>
      <c r="E90" s="62" t="s">
        <v>40</v>
      </c>
      <c r="F90" s="101" t="s">
        <v>56</v>
      </c>
      <c r="G90" s="102"/>
    </row>
    <row r="91" spans="2:7" ht="28.9" customHeight="1" x14ac:dyDescent="0.25">
      <c r="B91" s="30" t="s">
        <v>15</v>
      </c>
      <c r="C91" s="61" t="s">
        <v>40</v>
      </c>
      <c r="D91" s="40">
        <v>8992</v>
      </c>
      <c r="E91" s="43">
        <v>0.85</v>
      </c>
      <c r="F91" s="103" t="s">
        <v>55</v>
      </c>
      <c r="G91" s="104"/>
    </row>
    <row r="92" spans="2:7" x14ac:dyDescent="0.25">
      <c r="B92" s="44" t="s">
        <v>13</v>
      </c>
      <c r="C92" s="45">
        <v>401</v>
      </c>
      <c r="D92" s="46">
        <v>1156</v>
      </c>
      <c r="E92" s="47">
        <v>0.48</v>
      </c>
      <c r="F92" s="105"/>
      <c r="G92" s="106"/>
    </row>
  </sheetData>
  <mergeCells count="5">
    <mergeCell ref="F88:G88"/>
    <mergeCell ref="F89:G89"/>
    <mergeCell ref="F90:G90"/>
    <mergeCell ref="F91:G91"/>
    <mergeCell ref="F92:G92"/>
  </mergeCells>
  <pageMargins left="0.25" right="0.25" top="0.75" bottom="0.75" header="0.3" footer="0.3"/>
  <pageSetup paperSize="5" orientation="landscape" r:id="rId1"/>
  <headerFooter>
    <oddFooter>&amp;LOCOH Fund Annual Report FY21-22 &amp;CAppendix: Summary Data Tables&amp;RSan Francisco Controller's Office, page &amp;P</oddFooter>
  </headerFooter>
  <rowBreaks count="2" manualBreakCount="2">
    <brk id="54" max="16383" man="1"/>
    <brk id="76" max="16383" man="1"/>
  </rowBreaks>
  <ignoredErrors>
    <ignoredError sqref="G46:G52 G34:G40 G58:G64 G70:G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OCOH Summary Tables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Mckinnon, Reyna (CON)</dc:creator>
  <cp:lastModifiedBy>Pomrenke, Jeffrey (CON)</cp:lastModifiedBy>
  <cp:lastPrinted>2022-12-09T17:56:22Z</cp:lastPrinted>
  <dcterms:created xsi:type="dcterms:W3CDTF">2022-11-23T00:13:40Z</dcterms:created>
  <dcterms:modified xsi:type="dcterms:W3CDTF">2022-12-12T17:59:51Z</dcterms:modified>
</cp:coreProperties>
</file>